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955" activeTab="2"/>
  </bookViews>
  <sheets>
    <sheet name="Címlap" sheetId="1" r:id="rId1"/>
    <sheet name="Mérleg" sheetId="2" r:id="rId2"/>
    <sheet name="Eredménykimutatás" sheetId="3" r:id="rId3"/>
    <sheet name="Tájékozató adatok" sheetId="4" r:id="rId4"/>
    <sheet name="köv.,köt.,tánya" sheetId="5" r:id="rId5"/>
  </sheets>
  <definedNames>
    <definedName name="_xlnm.Print_Area" localSheetId="4">'köv.,köt.,tánya'!$A$1:$G$82</definedName>
  </definedNames>
  <calcPr fullCalcOnLoad="1"/>
</workbook>
</file>

<file path=xl/sharedStrings.xml><?xml version="1.0" encoding="utf-8"?>
<sst xmlns="http://schemas.openxmlformats.org/spreadsheetml/2006/main" count="304" uniqueCount="178">
  <si>
    <t>Az egyéb szervezet megnevezése:</t>
  </si>
  <si>
    <t>HUNGARNET Egyesület</t>
  </si>
  <si>
    <t>Az egyéb szervezet címe:</t>
  </si>
  <si>
    <t>1132 Budapest, Victor Hugo u. 18-22.</t>
  </si>
  <si>
    <t>A tétel megnevezése</t>
  </si>
  <si>
    <t>Előző év</t>
  </si>
  <si>
    <t>Tárgyév</t>
  </si>
  <si>
    <t>Előző év(ek) helyesbítései</t>
  </si>
  <si>
    <t>a</t>
  </si>
  <si>
    <t>b</t>
  </si>
  <si>
    <t>c</t>
  </si>
  <si>
    <t>d</t>
  </si>
  <si>
    <t>e</t>
  </si>
  <si>
    <t>A Befektetett eszközök</t>
  </si>
  <si>
    <t>I Immateriális javak</t>
  </si>
  <si>
    <t>II Tárgyi eszközök</t>
  </si>
  <si>
    <t>III Befektetett pénzügyi eszközök</t>
  </si>
  <si>
    <t>IV Befektetett eszközök értékhelyesbítése</t>
  </si>
  <si>
    <t>B Forgóeszközök</t>
  </si>
  <si>
    <t>I Készletek</t>
  </si>
  <si>
    <t>II Követelések</t>
  </si>
  <si>
    <t>III Értékpapírok</t>
  </si>
  <si>
    <t>IV Pénzeszközök</t>
  </si>
  <si>
    <t>C Aktív időbeli elhatárolások</t>
  </si>
  <si>
    <t>D Saját tőke</t>
  </si>
  <si>
    <t>I Induló tőke</t>
  </si>
  <si>
    <t>II Tőkeváltozás</t>
  </si>
  <si>
    <t>III Lekötött tartalék</t>
  </si>
  <si>
    <t>IV Értékelési tartalék</t>
  </si>
  <si>
    <t>V Tárgyévi eredmény alaptevékenységből</t>
  </si>
  <si>
    <t>VI Tárgyévi eredmény vállalkozási tevékenységből</t>
  </si>
  <si>
    <t>E Céltartalékok</t>
  </si>
  <si>
    <t>F Kötelezettségek</t>
  </si>
  <si>
    <t>G Passzív időbeli elhatárolások</t>
  </si>
  <si>
    <t>Sor-    szám</t>
  </si>
  <si>
    <t>ESZKÖZÖK ÖSSZESEN</t>
  </si>
  <si>
    <t>FORRÁSOK ÖSSZESEN</t>
  </si>
  <si>
    <t>Vállalkozási tevékenység</t>
  </si>
  <si>
    <t>Összesen</t>
  </si>
  <si>
    <t xml:space="preserve"> </t>
  </si>
  <si>
    <t>Ebből támogatások</t>
  </si>
  <si>
    <t>alapítói</t>
  </si>
  <si>
    <t>központi költségvetési</t>
  </si>
  <si>
    <t>helyi önkormányzati</t>
  </si>
  <si>
    <t>A Összes bevétel</t>
  </si>
  <si>
    <t>egyéb, ebből 1% .......................</t>
  </si>
  <si>
    <t>7. Anyagjellegű ráfordítások</t>
  </si>
  <si>
    <t>8. Személyi jellegű ráfordítások</t>
  </si>
  <si>
    <t>9. Értékcsökkenési leírás</t>
  </si>
  <si>
    <t>10. Egyéb ráfordítások</t>
  </si>
  <si>
    <t>11. Pénzügyi műveletek ráfordításai</t>
  </si>
  <si>
    <t>B Összes ráfordítás</t>
  </si>
  <si>
    <t>C Adózás előtti eredmény</t>
  </si>
  <si>
    <t>I. Adófizetési kötelezettség</t>
  </si>
  <si>
    <t>E Tárgyévi eredmény</t>
  </si>
  <si>
    <t xml:space="preserve"> A SZÁMVITELI TÖRVÉNY SZERINTI EGYÉB SZERVEZETEK</t>
  </si>
  <si>
    <t>az egyéb szervezet vezetője</t>
  </si>
  <si>
    <t>(képviselője)</t>
  </si>
  <si>
    <t>P.H.</t>
  </si>
  <si>
    <t>KÖZHASZNÚ EGYSZERŰSÍTETT ÉVES BESZÁMOLÓJA</t>
  </si>
  <si>
    <t>KETTŐS KÖNYVVITELT VEZETŐ EGYÉB SZERVEZETEK KÖZHASZNÚ</t>
  </si>
  <si>
    <t>Közhasznú tevékenység</t>
  </si>
  <si>
    <t>1. Közhasznú célú működésre kapott támogatás</t>
  </si>
  <si>
    <t>Ebből alapítótól</t>
  </si>
  <si>
    <t>központi költségvetésből</t>
  </si>
  <si>
    <t>helyi önkormányzattól</t>
  </si>
  <si>
    <t>2. Pályázati úton elnyert támogatás</t>
  </si>
  <si>
    <t>3. Közhasznú tevékenységből származó bevétel</t>
  </si>
  <si>
    <t>4. Tagdíjból származó bevétel</t>
  </si>
  <si>
    <t>5. Értékesítés nettó árbevétele</t>
  </si>
  <si>
    <t>6. Aktivált saját teljesítmények értéke</t>
  </si>
  <si>
    <t>7. Egyéb bevételek</t>
  </si>
  <si>
    <t>8. Pénzügyi műveletek bevételei</t>
  </si>
  <si>
    <t>ebből: - megbízási díjak</t>
  </si>
  <si>
    <t>2. Személyi jellegű egyéb kifizetések</t>
  </si>
  <si>
    <t>1. Bérköltség</t>
  </si>
  <si>
    <t>3. Bérjárulékok</t>
  </si>
  <si>
    <t>ebből: - átmenő tételek</t>
  </si>
  <si>
    <t>B. SZERV.Á.NYÚJTOTT TÁMOGATÁSOK</t>
  </si>
  <si>
    <t>Vállalkozási tev.</t>
  </si>
  <si>
    <t xml:space="preserve">megnevezés </t>
  </si>
  <si>
    <t>összeg</t>
  </si>
  <si>
    <t>Vevők</t>
  </si>
  <si>
    <t>Összesen:</t>
  </si>
  <si>
    <t>Belföldi szállítók</t>
  </si>
  <si>
    <t>Külföldi szállítók</t>
  </si>
  <si>
    <t>Társasági adó</t>
  </si>
  <si>
    <t>Rövid lejáratú kötelezettségek összesen</t>
  </si>
  <si>
    <t>Kötelezettségek:</t>
  </si>
  <si>
    <t>Egyéb kötelezettség (téves utalások)</t>
  </si>
  <si>
    <t>Összes bevétel:</t>
  </si>
  <si>
    <t>Vállalkozási bevétel:</t>
  </si>
  <si>
    <t>Ft</t>
  </si>
  <si>
    <t>Követelések:</t>
  </si>
  <si>
    <t>vevőkre elszámolt értékvesztés</t>
  </si>
  <si>
    <t>Ért.nettó árbevétel:</t>
  </si>
  <si>
    <t>Személyi jellegű ráfordítás:</t>
  </si>
  <si>
    <t>Écs.</t>
  </si>
  <si>
    <t>Egyéb ráfordítás:</t>
  </si>
  <si>
    <t>Üzemi/üzleti eredmény</t>
  </si>
  <si>
    <t>Pénzügyi bevétel:</t>
  </si>
  <si>
    <t>Pénzügyi ráfordítás:</t>
  </si>
  <si>
    <t>Pénzügyi eredmény:</t>
  </si>
  <si>
    <t>Rendkívüli bevétel:</t>
  </si>
  <si>
    <t>Rendkívüli ráfordítás:</t>
  </si>
  <si>
    <t>Rendkívüli eredmény:</t>
  </si>
  <si>
    <t>Adózás elötti eredmény:</t>
  </si>
  <si>
    <t>Korrigált adóalap:</t>
  </si>
  <si>
    <t>Közhasznú adóalap:</t>
  </si>
  <si>
    <t>Tánya közhasznú szorzó nélkül:</t>
  </si>
  <si>
    <t>Anyagktg.:</t>
  </si>
  <si>
    <t>Igénybevett szolgálatás:</t>
  </si>
  <si>
    <t>Egyéb szolgáltatás:</t>
  </si>
  <si>
    <t>Alváll:</t>
  </si>
  <si>
    <t>Növelő: elszámolt értékvesztés:</t>
  </si>
  <si>
    <t>Csökkentő: visszaírt értékvesztés:</t>
  </si>
  <si>
    <t>Csökkentő:Közhasznú 20% Tao 9§(2)</t>
  </si>
  <si>
    <t>Közhasznú adómegtakarítás:Tao9§(2)+(6)</t>
  </si>
  <si>
    <t>Adóalapszámítás (Vállalkozási tevékenységre):</t>
  </si>
  <si>
    <t>Adószámítás (Közhasznú kedvezmény: Tao 9§(6))</t>
  </si>
  <si>
    <t>Magánszemélyek különadója</t>
  </si>
  <si>
    <t>Szakképzési hozzájárulás</t>
  </si>
  <si>
    <t>maj</t>
  </si>
  <si>
    <t>ipa</t>
  </si>
  <si>
    <t>apeh kés pótlék</t>
  </si>
  <si>
    <t>mvj</t>
  </si>
  <si>
    <t>magánnyugdíjénztárak</t>
  </si>
  <si>
    <t>adatok ezer Ft-ban</t>
  </si>
  <si>
    <t>18072828-9412-529-01</t>
  </si>
  <si>
    <t>Ebj+munkaerőpiaci szembeni kötelezettség</t>
  </si>
  <si>
    <t>Tánya 10%:</t>
  </si>
  <si>
    <t>pénzeszközök</t>
  </si>
  <si>
    <t>lekötött betét</t>
  </si>
  <si>
    <t>pénztár</t>
  </si>
  <si>
    <t>bankszámlák</t>
  </si>
  <si>
    <t>Korrigált adóalap-1:</t>
  </si>
  <si>
    <t>pénzeszközök összesen</t>
  </si>
  <si>
    <t>szocho</t>
  </si>
  <si>
    <t>nyj</t>
  </si>
  <si>
    <t>(váll.bev-össz.bev.15%-a)/váll.bev.</t>
  </si>
  <si>
    <t>ipa kés p.</t>
  </si>
  <si>
    <t>ÁFA túlfiz</t>
  </si>
  <si>
    <t>Veszteségelhatárolás</t>
  </si>
  <si>
    <t>2012 évi neg.adóalap</t>
  </si>
  <si>
    <t>2013 évi neg.adóalap</t>
  </si>
  <si>
    <t>2014 évi neg.adóalap</t>
  </si>
  <si>
    <t>eFt</t>
  </si>
  <si>
    <t xml:space="preserve">Statisztikai számjel </t>
  </si>
  <si>
    <t>2015 évi neg.adóalap</t>
  </si>
  <si>
    <t>2016. ÉV</t>
  </si>
  <si>
    <t>Budapest, 2016. április 18.</t>
  </si>
  <si>
    <t xml:space="preserve"> EGYSZERŰSÍTETT ÉVES BESZÁMOLÓJÁNAK MÉRLEGE 2016. ÉV</t>
  </si>
  <si>
    <t>Budapest, 2017.április 18</t>
  </si>
  <si>
    <t xml:space="preserve"> EGYSZERŰSÍTETT ÉVES BESZÁMOLÓJÁNAK EREDMÉNYKIMUTATÁSA 2016. ÉV</t>
  </si>
  <si>
    <t>Budapest, 2017.április 18.</t>
  </si>
  <si>
    <t xml:space="preserve"> EGYSZERŰSÍTETT ÉVES BESZÁMOLÓJÁNAK TÁJÉKOZTATÓ ADATAI 2016. ÉV</t>
  </si>
  <si>
    <t>Mellékszámítások 2016:</t>
  </si>
  <si>
    <t xml:space="preserve">             - HUNGARNET díj</t>
  </si>
  <si>
    <t>szja</t>
  </si>
  <si>
    <t>IPA</t>
  </si>
  <si>
    <t>Összesen 2016 bevallásban</t>
  </si>
  <si>
    <t>2016 évi neg.adóalap</t>
  </si>
  <si>
    <t>Egyéb bevétel ÉV visszaírás</t>
  </si>
  <si>
    <t>Budapest, 2017. április 18.</t>
  </si>
  <si>
    <t>Növelő: hitelezési veszteség</t>
  </si>
  <si>
    <t>I Hátra sorolt kötelezettségek</t>
  </si>
  <si>
    <t>II Hosszú lejáratú kötelezettségek</t>
  </si>
  <si>
    <t>III Rövid lejáratú kötelezettségek</t>
  </si>
  <si>
    <r>
      <t>Időszak:</t>
    </r>
    <r>
      <rPr>
        <b/>
        <sz val="16"/>
        <rFont val="Arial"/>
        <family val="0"/>
      </rPr>
      <t xml:space="preserve"> 2016. január 1.-2016. december 31.</t>
    </r>
  </si>
  <si>
    <t>Ebből: vezető tisztségviselők juttatásai</t>
  </si>
  <si>
    <t>az egyéb szervezet vezetője (képviselője)</t>
  </si>
  <si>
    <r>
      <rPr>
        <sz val="12"/>
        <rFont val="Arial"/>
        <family val="2"/>
      </rPr>
      <t xml:space="preserve">Statisztikai számjel: </t>
    </r>
    <r>
      <rPr>
        <b/>
        <sz val="18"/>
        <rFont val="Arial"/>
        <family val="2"/>
      </rPr>
      <t>18072828-9412-529-01</t>
    </r>
  </si>
  <si>
    <t>A. Központi költségvetétől kapott támogatás</t>
  </si>
  <si>
    <t>B. Helyi önkormányzati kapott költségvetési támogatás</t>
  </si>
  <si>
    <t>C. EU strukt.- vagy koh.- alaptól kapott támogatás</t>
  </si>
  <si>
    <t>D. Kapott normatív támogatás</t>
  </si>
  <si>
    <t>E. SZJA 1%. 1996 évi CXXVI.tv alapján kapott összeg</t>
  </si>
  <si>
    <t>F.  SZEMÉLYI JELLEGŰ RÁFORDÍTÁSOK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</si>
</sst>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#,##0.00\ &quot;Ft&quot;"/>
    <numFmt numFmtId="169" formatCode="#,##0\ &quot;Ft&quot;"/>
    <numFmt numFmtId="170" formatCode="#,##0.0000"/>
    <numFmt numFmtId="171" formatCode="#\ ###\ ##0"/>
    <numFmt numFmtId="172" formatCode="#,##0.0"/>
    <numFmt numFmtId="173" formatCode="[$-40E]yyyy\.\ mmmm\ d\.\,\ dddd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7" fillId="0" borderId="17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5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18" xfId="0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1" fillId="0" borderId="32" xfId="0" applyFont="1" applyBorder="1" applyAlignment="1">
      <alignment horizontal="center" wrapText="1" shrinkToFit="1"/>
    </xf>
    <xf numFmtId="0" fontId="5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25" xfId="0" applyNumberFormat="1" applyFill="1" applyBorder="1" applyAlignment="1">
      <alignment/>
    </xf>
    <xf numFmtId="0" fontId="0" fillId="0" borderId="33" xfId="0" applyBorder="1" applyAlignment="1">
      <alignment horizontal="center"/>
    </xf>
    <xf numFmtId="3" fontId="0" fillId="0" borderId="24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 wrapText="1" shrinkToFit="1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3" xfId="0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4" xfId="0" applyBorder="1" applyAlignment="1">
      <alignment horizontal="center"/>
    </xf>
    <xf numFmtId="0" fontId="5" fillId="0" borderId="4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9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45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34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D21" sqref="D21"/>
    </sheetView>
  </sheetViews>
  <sheetFormatPr defaultColWidth="9.140625" defaultRowHeight="12.75"/>
  <cols>
    <col min="1" max="2" width="10.7109375" style="0" customWidth="1"/>
    <col min="3" max="3" width="13.140625" style="0" customWidth="1"/>
    <col min="4" max="8" width="10.7109375" style="0" customWidth="1"/>
  </cols>
  <sheetData>
    <row r="1" ht="23.25">
      <c r="A1" s="1" t="s">
        <v>128</v>
      </c>
    </row>
    <row r="2" ht="12.75">
      <c r="A2" t="s">
        <v>147</v>
      </c>
    </row>
    <row r="6" ht="18">
      <c r="E6" s="2"/>
    </row>
    <row r="7" ht="18">
      <c r="E7" s="2"/>
    </row>
    <row r="8" ht="18">
      <c r="E8" s="2"/>
    </row>
    <row r="9" ht="18">
      <c r="E9" s="2"/>
    </row>
    <row r="10" ht="18">
      <c r="E10" s="2"/>
    </row>
    <row r="12" spans="1:8" ht="20.25">
      <c r="A12" s="148" t="s">
        <v>55</v>
      </c>
      <c r="B12" s="148"/>
      <c r="C12" s="148"/>
      <c r="D12" s="148"/>
      <c r="E12" s="148"/>
      <c r="F12" s="148"/>
      <c r="G12" s="148"/>
      <c r="H12" s="148"/>
    </row>
    <row r="13" spans="1:8" ht="20.25">
      <c r="A13" s="148" t="s">
        <v>59</v>
      </c>
      <c r="B13" s="148"/>
      <c r="C13" s="148"/>
      <c r="D13" s="148"/>
      <c r="E13" s="148"/>
      <c r="F13" s="148"/>
      <c r="G13" s="148"/>
      <c r="H13" s="148"/>
    </row>
    <row r="14" spans="1:8" ht="20.25">
      <c r="A14" s="148" t="s">
        <v>149</v>
      </c>
      <c r="B14" s="148"/>
      <c r="C14" s="148"/>
      <c r="D14" s="148"/>
      <c r="E14" s="148"/>
      <c r="F14" s="148"/>
      <c r="G14" s="148"/>
      <c r="H14" s="148"/>
    </row>
    <row r="15" spans="1:8" ht="20.25">
      <c r="A15" s="4"/>
      <c r="B15" s="4"/>
      <c r="C15" s="4"/>
      <c r="D15" s="4"/>
      <c r="E15" s="4"/>
      <c r="F15" s="4"/>
      <c r="G15" s="4"/>
      <c r="H15" s="4"/>
    </row>
    <row r="16" spans="1:8" ht="20.25">
      <c r="A16" s="4"/>
      <c r="B16" s="4"/>
      <c r="C16" s="4"/>
      <c r="D16" s="4"/>
      <c r="E16" s="4"/>
      <c r="F16" s="4"/>
      <c r="G16" s="4"/>
      <c r="H16" s="4"/>
    </row>
    <row r="17" spans="1:8" ht="20.25">
      <c r="A17" s="4"/>
      <c r="B17" s="4"/>
      <c r="C17" s="4"/>
      <c r="D17" s="4"/>
      <c r="E17" s="4"/>
      <c r="F17" s="4"/>
      <c r="G17" s="4"/>
      <c r="H17" s="4"/>
    </row>
    <row r="21" spans="1:4" ht="23.25">
      <c r="A21" t="s">
        <v>0</v>
      </c>
      <c r="D21" s="1" t="s">
        <v>1</v>
      </c>
    </row>
    <row r="22" spans="1:4" ht="18">
      <c r="A22" t="s">
        <v>2</v>
      </c>
      <c r="D22" s="2" t="s">
        <v>3</v>
      </c>
    </row>
    <row r="43" spans="1:8" ht="12.75">
      <c r="A43" t="s">
        <v>150</v>
      </c>
      <c r="E43" s="15"/>
      <c r="F43" s="15"/>
      <c r="G43" s="15"/>
      <c r="H43" s="15"/>
    </row>
    <row r="44" spans="5:8" ht="12.75">
      <c r="E44" s="146" t="s">
        <v>56</v>
      </c>
      <c r="F44" s="146"/>
      <c r="G44" s="146"/>
      <c r="H44" s="146"/>
    </row>
    <row r="45" spans="5:8" ht="12.75">
      <c r="E45" s="147" t="s">
        <v>57</v>
      </c>
      <c r="F45" s="147"/>
      <c r="G45" s="147"/>
      <c r="H45" s="147"/>
    </row>
    <row r="47" ht="12.75">
      <c r="D47" s="16" t="s">
        <v>58</v>
      </c>
    </row>
  </sheetData>
  <sheetProtection/>
  <mergeCells count="5">
    <mergeCell ref="E44:H44"/>
    <mergeCell ref="E45:H45"/>
    <mergeCell ref="A12:H12"/>
    <mergeCell ref="A13:H13"/>
    <mergeCell ref="A14:H14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6.7109375" style="0" customWidth="1"/>
    <col min="2" max="5" width="10.7109375" style="0" customWidth="1"/>
    <col min="6" max="6" width="13.8515625" style="0" bestFit="1" customWidth="1"/>
    <col min="7" max="7" width="12.7109375" style="0" customWidth="1"/>
    <col min="8" max="8" width="13.8515625" style="0" bestFit="1" customWidth="1"/>
  </cols>
  <sheetData>
    <row r="1" ht="23.25">
      <c r="A1" s="1" t="s">
        <v>128</v>
      </c>
    </row>
    <row r="2" ht="12.75">
      <c r="A2" t="s">
        <v>147</v>
      </c>
    </row>
    <row r="4" spans="1:5" ht="23.25">
      <c r="A4" t="s">
        <v>0</v>
      </c>
      <c r="E4" s="1" t="s">
        <v>1</v>
      </c>
    </row>
    <row r="5" spans="1:5" ht="18">
      <c r="A5" t="s">
        <v>2</v>
      </c>
      <c r="E5" s="2" t="s">
        <v>3</v>
      </c>
    </row>
    <row r="6" ht="18">
      <c r="E6" s="2"/>
    </row>
    <row r="7" ht="18">
      <c r="E7" s="2"/>
    </row>
    <row r="8" ht="18">
      <c r="E8" s="2"/>
    </row>
    <row r="10" spans="1:8" ht="15.75">
      <c r="A10" s="149" t="s">
        <v>60</v>
      </c>
      <c r="B10" s="149"/>
      <c r="C10" s="149"/>
      <c r="D10" s="149"/>
      <c r="E10" s="149"/>
      <c r="F10" s="149"/>
      <c r="G10" s="149"/>
      <c r="H10" s="149"/>
    </row>
    <row r="11" spans="1:8" ht="15.75">
      <c r="A11" s="149" t="s">
        <v>151</v>
      </c>
      <c r="B11" s="149"/>
      <c r="C11" s="149"/>
      <c r="D11" s="149"/>
      <c r="E11" s="149"/>
      <c r="F11" s="149"/>
      <c r="G11" s="149"/>
      <c r="H11" s="149"/>
    </row>
    <row r="12" ht="13.5" thickBot="1">
      <c r="H12" s="16" t="s">
        <v>127</v>
      </c>
    </row>
    <row r="13" spans="1:8" ht="39" thickBot="1">
      <c r="A13" s="77" t="s">
        <v>34</v>
      </c>
      <c r="B13" s="150" t="s">
        <v>4</v>
      </c>
      <c r="C13" s="151"/>
      <c r="D13" s="151"/>
      <c r="E13" s="152"/>
      <c r="F13" s="49" t="s">
        <v>5</v>
      </c>
      <c r="G13" s="49" t="s">
        <v>7</v>
      </c>
      <c r="H13" s="50" t="s">
        <v>6</v>
      </c>
    </row>
    <row r="14" spans="1:8" ht="12.75">
      <c r="A14" s="47" t="s">
        <v>8</v>
      </c>
      <c r="B14" s="153" t="s">
        <v>9</v>
      </c>
      <c r="C14" s="154"/>
      <c r="D14" s="154"/>
      <c r="E14" s="155"/>
      <c r="F14" s="68" t="s">
        <v>10</v>
      </c>
      <c r="G14" s="47" t="s">
        <v>11</v>
      </c>
      <c r="H14" s="48" t="s">
        <v>12</v>
      </c>
    </row>
    <row r="15" spans="1:8" ht="15.75">
      <c r="A15" s="78">
        <v>1</v>
      </c>
      <c r="B15" s="10" t="s">
        <v>13</v>
      </c>
      <c r="C15" s="7"/>
      <c r="D15" s="7"/>
      <c r="E15" s="7"/>
      <c r="F15" s="43">
        <f>SUM(F16:F19)</f>
        <v>7</v>
      </c>
      <c r="G15" s="43">
        <f>SUM(G16:G19)</f>
        <v>0</v>
      </c>
      <c r="H15" s="45">
        <f>SUM(H16:H19)</f>
        <v>44</v>
      </c>
    </row>
    <row r="16" spans="1:8" ht="12.75">
      <c r="A16" s="78">
        <v>2</v>
      </c>
      <c r="B16" s="7" t="s">
        <v>14</v>
      </c>
      <c r="C16" s="7"/>
      <c r="D16" s="7"/>
      <c r="E16" s="7"/>
      <c r="F16" s="44">
        <v>0</v>
      </c>
      <c r="G16" s="44"/>
      <c r="H16" s="46">
        <v>0</v>
      </c>
    </row>
    <row r="17" spans="1:8" ht="12.75">
      <c r="A17" s="78">
        <v>3</v>
      </c>
      <c r="B17" s="7" t="s">
        <v>15</v>
      </c>
      <c r="C17" s="7"/>
      <c r="D17" s="7"/>
      <c r="E17" s="7"/>
      <c r="F17" s="44">
        <v>7</v>
      </c>
      <c r="G17" s="44"/>
      <c r="H17" s="46">
        <v>44</v>
      </c>
    </row>
    <row r="18" spans="1:8" ht="12.75">
      <c r="A18" s="78">
        <v>4</v>
      </c>
      <c r="B18" s="7" t="s">
        <v>16</v>
      </c>
      <c r="C18" s="7"/>
      <c r="D18" s="7"/>
      <c r="E18" s="7"/>
      <c r="F18" s="44">
        <v>0</v>
      </c>
      <c r="G18" s="44"/>
      <c r="H18" s="46">
        <v>0</v>
      </c>
    </row>
    <row r="19" spans="1:8" ht="12.75">
      <c r="A19" s="78">
        <v>5</v>
      </c>
      <c r="B19" s="7" t="s">
        <v>17</v>
      </c>
      <c r="C19" s="7"/>
      <c r="D19" s="7"/>
      <c r="E19" s="7"/>
      <c r="F19" s="44">
        <v>0</v>
      </c>
      <c r="G19" s="44"/>
      <c r="H19" s="46">
        <v>0</v>
      </c>
    </row>
    <row r="20" spans="1:8" ht="15.75">
      <c r="A20" s="78">
        <v>6</v>
      </c>
      <c r="B20" s="10" t="s">
        <v>18</v>
      </c>
      <c r="C20" s="7"/>
      <c r="D20" s="7"/>
      <c r="E20" s="7"/>
      <c r="F20" s="43">
        <f>SUM(F21:F24)</f>
        <v>86005</v>
      </c>
      <c r="G20" s="43">
        <f>SUM(G21:G24)</f>
        <v>0</v>
      </c>
      <c r="H20" s="45">
        <f>SUM(H21:H24)</f>
        <v>83326</v>
      </c>
    </row>
    <row r="21" spans="1:8" ht="12.75">
      <c r="A21" s="78">
        <v>7</v>
      </c>
      <c r="B21" s="7" t="s">
        <v>19</v>
      </c>
      <c r="C21" s="7"/>
      <c r="D21" s="7"/>
      <c r="E21" s="7"/>
      <c r="F21" s="44">
        <v>22</v>
      </c>
      <c r="G21" s="44"/>
      <c r="H21" s="46">
        <v>0</v>
      </c>
    </row>
    <row r="22" spans="1:8" ht="12.75">
      <c r="A22" s="78">
        <v>8</v>
      </c>
      <c r="B22" s="7" t="s">
        <v>20</v>
      </c>
      <c r="C22" s="7"/>
      <c r="D22" s="7"/>
      <c r="E22" s="7"/>
      <c r="F22" s="69">
        <v>2908</v>
      </c>
      <c r="G22" s="44"/>
      <c r="H22" s="67">
        <v>8743</v>
      </c>
    </row>
    <row r="23" spans="1:8" ht="12.75">
      <c r="A23" s="78">
        <v>9</v>
      </c>
      <c r="B23" s="7" t="s">
        <v>21</v>
      </c>
      <c r="C23" s="7"/>
      <c r="D23" s="7"/>
      <c r="E23" s="7"/>
      <c r="F23" s="44">
        <v>0</v>
      </c>
      <c r="G23" s="44"/>
      <c r="H23" s="46">
        <v>0</v>
      </c>
    </row>
    <row r="24" spans="1:8" ht="12.75">
      <c r="A24" s="78">
        <v>10</v>
      </c>
      <c r="B24" s="7" t="s">
        <v>22</v>
      </c>
      <c r="C24" s="7"/>
      <c r="D24" s="7"/>
      <c r="E24" s="7"/>
      <c r="F24" s="44">
        <v>83075</v>
      </c>
      <c r="G24" s="44"/>
      <c r="H24" s="46">
        <v>74583</v>
      </c>
    </row>
    <row r="25" spans="1:8" ht="16.5" thickBot="1">
      <c r="A25" s="79">
        <v>11</v>
      </c>
      <c r="B25" s="63" t="s">
        <v>23</v>
      </c>
      <c r="C25" s="51"/>
      <c r="D25" s="51"/>
      <c r="E25" s="51"/>
      <c r="F25" s="52">
        <v>6533</v>
      </c>
      <c r="G25" s="52">
        <v>0</v>
      </c>
      <c r="H25" s="53">
        <v>100</v>
      </c>
    </row>
    <row r="26" spans="1:8" ht="24" thickBot="1">
      <c r="A26" s="80">
        <v>12</v>
      </c>
      <c r="B26" s="81" t="s">
        <v>35</v>
      </c>
      <c r="C26" s="59"/>
      <c r="D26" s="59"/>
      <c r="E26" s="59"/>
      <c r="F26" s="60">
        <f>SUM(F15+F20+F25)</f>
        <v>92545</v>
      </c>
      <c r="G26" s="60">
        <f>SUM(G15+G20+G25)</f>
        <v>0</v>
      </c>
      <c r="H26" s="61">
        <f>SUM(H15+H20+H25)</f>
        <v>83470</v>
      </c>
    </row>
    <row r="27" spans="1:8" ht="15.75">
      <c r="A27" s="47">
        <v>13</v>
      </c>
      <c r="B27" s="39" t="s">
        <v>24</v>
      </c>
      <c r="C27" s="15"/>
      <c r="D27" s="15"/>
      <c r="E27" s="15"/>
      <c r="F27" s="57">
        <f>SUM(F28:F33)</f>
        <v>91106</v>
      </c>
      <c r="G27" s="57">
        <f>SUM(G28:G33)</f>
        <v>0</v>
      </c>
      <c r="H27" s="58">
        <f>SUM(H28:H33)</f>
        <v>81389</v>
      </c>
    </row>
    <row r="28" spans="1:8" ht="12.75">
      <c r="A28" s="78">
        <v>14</v>
      </c>
      <c r="B28" s="7" t="s">
        <v>25</v>
      </c>
      <c r="C28" s="7"/>
      <c r="D28" s="7"/>
      <c r="E28" s="7"/>
      <c r="F28" s="44">
        <v>0</v>
      </c>
      <c r="G28" s="44"/>
      <c r="H28" s="46">
        <v>0</v>
      </c>
    </row>
    <row r="29" spans="1:8" ht="12.75">
      <c r="A29" s="78">
        <v>15</v>
      </c>
      <c r="B29" s="7" t="s">
        <v>26</v>
      </c>
      <c r="C29" s="7"/>
      <c r="D29" s="7"/>
      <c r="E29" s="7"/>
      <c r="F29" s="44">
        <v>103269</v>
      </c>
      <c r="G29" s="44"/>
      <c r="H29" s="46">
        <v>91106</v>
      </c>
    </row>
    <row r="30" spans="1:8" ht="12.75">
      <c r="A30" s="78">
        <v>16</v>
      </c>
      <c r="B30" s="7" t="s">
        <v>27</v>
      </c>
      <c r="C30" s="7"/>
      <c r="D30" s="7"/>
      <c r="E30" s="7"/>
      <c r="F30" s="44">
        <v>0</v>
      </c>
      <c r="G30" s="44"/>
      <c r="H30" s="46">
        <v>0</v>
      </c>
    </row>
    <row r="31" spans="1:8" ht="12.75">
      <c r="A31" s="78">
        <v>17</v>
      </c>
      <c r="B31" s="7" t="s">
        <v>28</v>
      </c>
      <c r="C31" s="7"/>
      <c r="D31" s="7"/>
      <c r="E31" s="7"/>
      <c r="F31" s="44">
        <v>0</v>
      </c>
      <c r="G31" s="44"/>
      <c r="H31" s="46">
        <v>0</v>
      </c>
    </row>
    <row r="32" spans="1:8" ht="12.75">
      <c r="A32" s="78">
        <v>18</v>
      </c>
      <c r="B32" s="7" t="s">
        <v>29</v>
      </c>
      <c r="C32" s="7"/>
      <c r="D32" s="7"/>
      <c r="E32" s="7"/>
      <c r="F32" s="69">
        <v>-8957</v>
      </c>
      <c r="G32" s="44"/>
      <c r="H32" s="67">
        <v>-7113</v>
      </c>
    </row>
    <row r="33" spans="1:8" ht="12.75">
      <c r="A33" s="78">
        <v>19</v>
      </c>
      <c r="B33" s="7" t="s">
        <v>30</v>
      </c>
      <c r="C33" s="7"/>
      <c r="D33" s="7"/>
      <c r="E33" s="7"/>
      <c r="F33" s="69">
        <v>-3206</v>
      </c>
      <c r="G33" s="44"/>
      <c r="H33" s="67">
        <f>-2604</f>
        <v>-2604</v>
      </c>
    </row>
    <row r="34" spans="1:8" ht="15.75">
      <c r="A34" s="78">
        <v>20</v>
      </c>
      <c r="B34" s="10" t="s">
        <v>31</v>
      </c>
      <c r="C34" s="7"/>
      <c r="D34" s="7"/>
      <c r="E34" s="7"/>
      <c r="F34" s="43">
        <v>0</v>
      </c>
      <c r="G34" s="43">
        <v>0</v>
      </c>
      <c r="H34" s="45">
        <v>0</v>
      </c>
    </row>
    <row r="35" spans="1:8" ht="15.75">
      <c r="A35" s="78">
        <v>21</v>
      </c>
      <c r="B35" s="10" t="s">
        <v>32</v>
      </c>
      <c r="C35" s="7"/>
      <c r="D35" s="7"/>
      <c r="E35" s="7"/>
      <c r="F35" s="43">
        <f>SUM(F36:F38)</f>
        <v>629</v>
      </c>
      <c r="G35" s="43">
        <f>SUM(G36:G38)</f>
        <v>0</v>
      </c>
      <c r="H35" s="43">
        <f>SUM(H36:H38)</f>
        <v>832</v>
      </c>
    </row>
    <row r="36" spans="1:8" ht="12.75">
      <c r="A36" s="78">
        <v>22</v>
      </c>
      <c r="B36" s="7" t="s">
        <v>165</v>
      </c>
      <c r="C36" s="7"/>
      <c r="D36" s="7"/>
      <c r="E36" s="7"/>
      <c r="F36" s="44">
        <v>0</v>
      </c>
      <c r="G36" s="44"/>
      <c r="H36" s="46">
        <v>0</v>
      </c>
    </row>
    <row r="37" spans="1:8" ht="12.75">
      <c r="A37" s="78">
        <v>23</v>
      </c>
      <c r="B37" s="7" t="s">
        <v>166</v>
      </c>
      <c r="C37" s="7"/>
      <c r="D37" s="7"/>
      <c r="E37" s="7"/>
      <c r="F37" s="44">
        <v>0</v>
      </c>
      <c r="G37" s="44"/>
      <c r="H37" s="46">
        <v>0</v>
      </c>
    </row>
    <row r="38" spans="1:8" ht="12.75">
      <c r="A38" s="78">
        <v>24</v>
      </c>
      <c r="B38" s="7" t="s">
        <v>167</v>
      </c>
      <c r="C38" s="7"/>
      <c r="D38" s="7"/>
      <c r="E38" s="7"/>
      <c r="F38" s="69">
        <v>629</v>
      </c>
      <c r="G38" s="44"/>
      <c r="H38" s="67">
        <v>832</v>
      </c>
    </row>
    <row r="39" spans="1:8" ht="16.5" thickBot="1">
      <c r="A39" s="79">
        <v>24</v>
      </c>
      <c r="B39" s="63" t="s">
        <v>33</v>
      </c>
      <c r="C39" s="51"/>
      <c r="D39" s="51"/>
      <c r="E39" s="51"/>
      <c r="F39" s="74">
        <v>810</v>
      </c>
      <c r="G39" s="52">
        <v>0</v>
      </c>
      <c r="H39" s="72">
        <v>1249</v>
      </c>
    </row>
    <row r="40" spans="1:8" ht="24" thickBot="1">
      <c r="A40" s="82">
        <v>25</v>
      </c>
      <c r="B40" s="83" t="s">
        <v>36</v>
      </c>
      <c r="C40" s="54"/>
      <c r="D40" s="54"/>
      <c r="E40" s="54"/>
      <c r="F40" s="55">
        <f>SUM(F27+F34+F35+F39)</f>
        <v>92545</v>
      </c>
      <c r="G40" s="55">
        <f>SUM(G27+G34+G35+G39)</f>
        <v>0</v>
      </c>
      <c r="H40" s="56">
        <f>SUM(H27+H34+H35+H39)</f>
        <v>83470</v>
      </c>
    </row>
    <row r="41" ht="63.75" customHeight="1"/>
    <row r="42" spans="1:8" ht="12.75">
      <c r="A42" t="s">
        <v>152</v>
      </c>
      <c r="E42" s="15"/>
      <c r="F42" s="15"/>
      <c r="G42" s="15"/>
      <c r="H42" s="15"/>
    </row>
    <row r="43" spans="5:8" ht="12.75">
      <c r="E43" s="146" t="s">
        <v>56</v>
      </c>
      <c r="F43" s="146"/>
      <c r="G43" s="146"/>
      <c r="H43" s="146"/>
    </row>
    <row r="44" spans="5:8" ht="12.75">
      <c r="E44" s="147" t="s">
        <v>57</v>
      </c>
      <c r="F44" s="147"/>
      <c r="G44" s="147"/>
      <c r="H44" s="147"/>
    </row>
    <row r="46" ht="12.75">
      <c r="D46" s="16" t="s">
        <v>58</v>
      </c>
    </row>
  </sheetData>
  <sheetProtection/>
  <mergeCells count="6">
    <mergeCell ref="A10:H10"/>
    <mergeCell ref="A11:H11"/>
    <mergeCell ref="E43:H43"/>
    <mergeCell ref="E44:H44"/>
    <mergeCell ref="B13:E13"/>
    <mergeCell ref="B14:E14"/>
  </mergeCells>
  <printOptions/>
  <pageMargins left="0.75" right="0.75" top="0.71" bottom="0.8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E19">
      <selection activeCell="M29" sqref="M29"/>
    </sheetView>
  </sheetViews>
  <sheetFormatPr defaultColWidth="9.140625" defaultRowHeight="12.75"/>
  <cols>
    <col min="1" max="1" width="5.7109375" style="84" customWidth="1"/>
    <col min="2" max="2" width="5.57421875" style="84" customWidth="1"/>
    <col min="3" max="3" width="6.140625" style="84" customWidth="1"/>
    <col min="4" max="4" width="4.140625" style="84" customWidth="1"/>
    <col min="5" max="5" width="37.28125" style="84" customWidth="1"/>
    <col min="6" max="14" width="11.421875" style="84" customWidth="1"/>
    <col min="15" max="15" width="3.421875" style="84" customWidth="1"/>
    <col min="16" max="16384" width="9.140625" style="84" customWidth="1"/>
  </cols>
  <sheetData>
    <row r="1" spans="1:14" ht="23.25">
      <c r="A1" s="85" t="s">
        <v>171</v>
      </c>
      <c r="G1" s="161" t="s">
        <v>0</v>
      </c>
      <c r="H1" s="161"/>
      <c r="I1" s="161"/>
      <c r="J1" s="1" t="s">
        <v>1</v>
      </c>
      <c r="K1" s="85"/>
      <c r="L1" s="85"/>
      <c r="M1" s="85"/>
      <c r="N1" s="85"/>
    </row>
    <row r="2" spans="1:14" ht="20.25">
      <c r="A2" s="86" t="s">
        <v>168</v>
      </c>
      <c r="F2" s="87"/>
      <c r="G2" s="161" t="s">
        <v>2</v>
      </c>
      <c r="H2" s="161"/>
      <c r="I2" s="161"/>
      <c r="J2" s="162" t="s">
        <v>3</v>
      </c>
      <c r="K2" s="162"/>
      <c r="L2" s="162"/>
      <c r="M2" s="162"/>
      <c r="N2" s="162"/>
    </row>
    <row r="3" spans="6:8" ht="6" customHeight="1">
      <c r="F3" s="87"/>
      <c r="G3" s="87"/>
      <c r="H3" s="87"/>
    </row>
    <row r="4" spans="1:14" ht="15.75">
      <c r="A4" s="149" t="s">
        <v>60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5.75">
      <c r="A5" s="149" t="s">
        <v>153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8.25" customHeight="1" thickBot="1">
      <c r="A6" s="88"/>
      <c r="B6" s="88"/>
      <c r="C6" s="88"/>
      <c r="D6" s="88"/>
      <c r="E6" s="88"/>
      <c r="F6" s="88"/>
      <c r="G6" s="88"/>
      <c r="H6" s="88"/>
      <c r="M6" s="163" t="s">
        <v>127</v>
      </c>
      <c r="N6" s="163"/>
    </row>
    <row r="7" spans="1:14" ht="13.5" customHeight="1">
      <c r="A7" s="89"/>
      <c r="B7" s="14"/>
      <c r="C7" s="14"/>
      <c r="D7" s="14"/>
      <c r="E7" s="14"/>
      <c r="F7" s="156" t="s">
        <v>5</v>
      </c>
      <c r="G7" s="157"/>
      <c r="H7" s="158"/>
      <c r="I7" s="156" t="s">
        <v>7</v>
      </c>
      <c r="J7" s="157"/>
      <c r="K7" s="158"/>
      <c r="L7" s="156" t="s">
        <v>6</v>
      </c>
      <c r="M7" s="157"/>
      <c r="N7" s="158"/>
    </row>
    <row r="8" spans="1:14" ht="25.5" customHeight="1" thickBot="1">
      <c r="A8" s="90" t="s">
        <v>34</v>
      </c>
      <c r="B8" s="159" t="s">
        <v>4</v>
      </c>
      <c r="C8" s="159"/>
      <c r="D8" s="159"/>
      <c r="E8" s="159"/>
      <c r="F8" s="116" t="s">
        <v>61</v>
      </c>
      <c r="G8" s="117" t="s">
        <v>37</v>
      </c>
      <c r="H8" s="118" t="s">
        <v>38</v>
      </c>
      <c r="I8" s="116" t="s">
        <v>61</v>
      </c>
      <c r="J8" s="117" t="s">
        <v>79</v>
      </c>
      <c r="K8" s="118" t="s">
        <v>38</v>
      </c>
      <c r="L8" s="116" t="s">
        <v>61</v>
      </c>
      <c r="M8" s="117" t="s">
        <v>37</v>
      </c>
      <c r="N8" s="118" t="s">
        <v>38</v>
      </c>
    </row>
    <row r="9" spans="1:14" s="20" customFormat="1" ht="18" customHeight="1">
      <c r="A9" s="91">
        <v>1</v>
      </c>
      <c r="B9" s="39" t="s">
        <v>62</v>
      </c>
      <c r="C9" s="39"/>
      <c r="D9" s="39"/>
      <c r="E9" s="39"/>
      <c r="F9" s="119">
        <v>0</v>
      </c>
      <c r="G9" s="120">
        <v>0</v>
      </c>
      <c r="H9" s="121">
        <f aca="true" t="shared" si="0" ref="H9:H19">SUM(F9:G9)</f>
        <v>0</v>
      </c>
      <c r="I9" s="119">
        <v>0</v>
      </c>
      <c r="J9" s="120">
        <v>0</v>
      </c>
      <c r="K9" s="121">
        <f>SUM(I9:J9)</f>
        <v>0</v>
      </c>
      <c r="L9" s="119">
        <f>L10+L11+L12+L13</f>
        <v>42</v>
      </c>
      <c r="M9" s="120">
        <v>0</v>
      </c>
      <c r="N9" s="121">
        <f aca="true" t="shared" si="1" ref="N9:N19">SUM(L9:M9)</f>
        <v>42</v>
      </c>
    </row>
    <row r="10" spans="1:14" s="92" customFormat="1" ht="18" customHeight="1">
      <c r="A10" s="78">
        <v>2</v>
      </c>
      <c r="B10" s="7"/>
      <c r="C10" s="7" t="s">
        <v>63</v>
      </c>
      <c r="D10" s="7"/>
      <c r="E10" s="7"/>
      <c r="F10" s="122">
        <v>0</v>
      </c>
      <c r="G10" s="123">
        <v>0</v>
      </c>
      <c r="H10" s="124">
        <f t="shared" si="0"/>
        <v>0</v>
      </c>
      <c r="I10" s="122">
        <v>0</v>
      </c>
      <c r="J10" s="123">
        <v>0</v>
      </c>
      <c r="K10" s="124">
        <f>SUM(I10:J10)</f>
        <v>0</v>
      </c>
      <c r="L10" s="122">
        <v>0</v>
      </c>
      <c r="M10" s="123">
        <v>0</v>
      </c>
      <c r="N10" s="124">
        <f t="shared" si="1"/>
        <v>0</v>
      </c>
    </row>
    <row r="11" spans="1:14" ht="18" customHeight="1">
      <c r="A11" s="78">
        <v>3</v>
      </c>
      <c r="B11" s="7"/>
      <c r="C11" s="7"/>
      <c r="D11" s="7" t="s">
        <v>64</v>
      </c>
      <c r="E11" s="7"/>
      <c r="F11" s="122">
        <v>0</v>
      </c>
      <c r="G11" s="123">
        <v>0</v>
      </c>
      <c r="H11" s="124">
        <f t="shared" si="0"/>
        <v>0</v>
      </c>
      <c r="I11" s="122">
        <v>0</v>
      </c>
      <c r="J11" s="123">
        <v>0</v>
      </c>
      <c r="K11" s="124">
        <f>SUM(I11:J11)</f>
        <v>0</v>
      </c>
      <c r="L11" s="122">
        <v>0</v>
      </c>
      <c r="M11" s="123">
        <v>0</v>
      </c>
      <c r="N11" s="124">
        <f t="shared" si="1"/>
        <v>0</v>
      </c>
    </row>
    <row r="12" spans="1:14" ht="18" customHeight="1">
      <c r="A12" s="78">
        <v>4</v>
      </c>
      <c r="B12" s="7"/>
      <c r="C12" s="7"/>
      <c r="D12" s="7" t="s">
        <v>65</v>
      </c>
      <c r="E12" s="7"/>
      <c r="F12" s="122">
        <v>0</v>
      </c>
      <c r="G12" s="123">
        <v>0</v>
      </c>
      <c r="H12" s="124">
        <f t="shared" si="0"/>
        <v>0</v>
      </c>
      <c r="I12" s="122">
        <v>0</v>
      </c>
      <c r="J12" s="123">
        <v>0</v>
      </c>
      <c r="K12" s="124">
        <f>SUM(I12:J12)</f>
        <v>0</v>
      </c>
      <c r="L12" s="122">
        <v>0</v>
      </c>
      <c r="M12" s="123">
        <v>0</v>
      </c>
      <c r="N12" s="124">
        <f t="shared" si="1"/>
        <v>0</v>
      </c>
    </row>
    <row r="13" spans="1:14" ht="18" customHeight="1">
      <c r="A13" s="78">
        <v>5</v>
      </c>
      <c r="B13" s="7"/>
      <c r="C13" s="7"/>
      <c r="D13" s="7" t="s">
        <v>45</v>
      </c>
      <c r="E13" s="7"/>
      <c r="F13" s="122">
        <v>0</v>
      </c>
      <c r="G13" s="123">
        <v>0</v>
      </c>
      <c r="H13" s="124">
        <f t="shared" si="0"/>
        <v>0</v>
      </c>
      <c r="I13" s="122">
        <v>0</v>
      </c>
      <c r="J13" s="123">
        <v>0</v>
      </c>
      <c r="K13" s="124">
        <f>SUM(I13:J13)</f>
        <v>0</v>
      </c>
      <c r="L13" s="122">
        <v>42</v>
      </c>
      <c r="M13" s="123">
        <v>0</v>
      </c>
      <c r="N13" s="124">
        <f t="shared" si="1"/>
        <v>42</v>
      </c>
    </row>
    <row r="14" spans="1:14" ht="18" customHeight="1">
      <c r="A14" s="93">
        <v>6</v>
      </c>
      <c r="B14" s="10" t="s">
        <v>66</v>
      </c>
      <c r="C14" s="10"/>
      <c r="D14" s="10"/>
      <c r="E14" s="10"/>
      <c r="F14" s="125">
        <v>0</v>
      </c>
      <c r="G14" s="126">
        <v>0</v>
      </c>
      <c r="H14" s="127">
        <f t="shared" si="0"/>
        <v>0</v>
      </c>
      <c r="I14" s="125">
        <v>0</v>
      </c>
      <c r="J14" s="126">
        <v>0</v>
      </c>
      <c r="K14" s="127">
        <f>SUM(K9:K13)</f>
        <v>0</v>
      </c>
      <c r="L14" s="125">
        <v>0</v>
      </c>
      <c r="M14" s="126">
        <v>0</v>
      </c>
      <c r="N14" s="127">
        <f t="shared" si="1"/>
        <v>0</v>
      </c>
    </row>
    <row r="15" spans="1:14" ht="18" customHeight="1">
      <c r="A15" s="93">
        <v>7</v>
      </c>
      <c r="B15" s="10" t="s">
        <v>67</v>
      </c>
      <c r="C15" s="10"/>
      <c r="D15" s="10"/>
      <c r="E15" s="10"/>
      <c r="F15" s="125">
        <v>0</v>
      </c>
      <c r="G15" s="126">
        <v>0</v>
      </c>
      <c r="H15" s="127">
        <f t="shared" si="0"/>
        <v>0</v>
      </c>
      <c r="I15" s="125">
        <v>0</v>
      </c>
      <c r="J15" s="126">
        <v>0</v>
      </c>
      <c r="K15" s="127">
        <f>SUM(K10:K14)</f>
        <v>0</v>
      </c>
      <c r="L15" s="125">
        <v>0</v>
      </c>
      <c r="M15" s="126">
        <v>0</v>
      </c>
      <c r="N15" s="127">
        <f t="shared" si="1"/>
        <v>0</v>
      </c>
    </row>
    <row r="16" spans="1:14" ht="18" customHeight="1">
      <c r="A16" s="94">
        <v>8</v>
      </c>
      <c r="B16" s="17" t="s">
        <v>68</v>
      </c>
      <c r="C16" s="17"/>
      <c r="D16" s="17"/>
      <c r="E16" s="17"/>
      <c r="F16" s="125">
        <v>11801</v>
      </c>
      <c r="G16" s="126">
        <v>0</v>
      </c>
      <c r="H16" s="127">
        <f t="shared" si="0"/>
        <v>11801</v>
      </c>
      <c r="I16" s="125">
        <v>0</v>
      </c>
      <c r="J16" s="126">
        <v>0</v>
      </c>
      <c r="K16" s="127">
        <f aca="true" t="shared" si="2" ref="K16:K24">SUM(I16:J16)</f>
        <v>0</v>
      </c>
      <c r="L16" s="125">
        <v>11299</v>
      </c>
      <c r="M16" s="126">
        <v>0</v>
      </c>
      <c r="N16" s="127">
        <f t="shared" si="1"/>
        <v>11299</v>
      </c>
    </row>
    <row r="17" spans="1:14" ht="18" customHeight="1">
      <c r="A17" s="78">
        <v>10</v>
      </c>
      <c r="B17" s="10" t="s">
        <v>69</v>
      </c>
      <c r="C17" s="10"/>
      <c r="D17" s="10"/>
      <c r="E17" s="10"/>
      <c r="F17" s="125">
        <v>0</v>
      </c>
      <c r="G17" s="126">
        <v>5972</v>
      </c>
      <c r="H17" s="127">
        <f t="shared" si="0"/>
        <v>5972</v>
      </c>
      <c r="I17" s="125">
        <v>0</v>
      </c>
      <c r="J17" s="126">
        <v>0</v>
      </c>
      <c r="K17" s="127">
        <f t="shared" si="2"/>
        <v>0</v>
      </c>
      <c r="L17" s="125">
        <v>0</v>
      </c>
      <c r="M17" s="126">
        <v>7071</v>
      </c>
      <c r="N17" s="127">
        <f t="shared" si="1"/>
        <v>7071</v>
      </c>
    </row>
    <row r="18" spans="1:14" ht="18" customHeight="1">
      <c r="A18" s="78">
        <v>11</v>
      </c>
      <c r="B18" s="10" t="s">
        <v>70</v>
      </c>
      <c r="C18" s="10"/>
      <c r="D18" s="10"/>
      <c r="E18" s="10"/>
      <c r="F18" s="125">
        <v>0</v>
      </c>
      <c r="G18" s="126">
        <v>0</v>
      </c>
      <c r="H18" s="127">
        <f t="shared" si="0"/>
        <v>0</v>
      </c>
      <c r="I18" s="125">
        <v>0</v>
      </c>
      <c r="J18" s="126">
        <v>0</v>
      </c>
      <c r="K18" s="127">
        <f t="shared" si="2"/>
        <v>0</v>
      </c>
      <c r="L18" s="125">
        <v>0</v>
      </c>
      <c r="M18" s="126">
        <v>0</v>
      </c>
      <c r="N18" s="127">
        <f t="shared" si="1"/>
        <v>0</v>
      </c>
    </row>
    <row r="19" spans="1:14" ht="18" customHeight="1">
      <c r="A19" s="78">
        <v>12</v>
      </c>
      <c r="B19" s="10" t="s">
        <v>71</v>
      </c>
      <c r="C19" s="10"/>
      <c r="D19" s="10"/>
      <c r="E19" s="10"/>
      <c r="F19" s="125">
        <v>163</v>
      </c>
      <c r="G19" s="126">
        <v>40</v>
      </c>
      <c r="H19" s="127">
        <f t="shared" si="0"/>
        <v>203</v>
      </c>
      <c r="I19" s="125">
        <v>0</v>
      </c>
      <c r="J19" s="126">
        <v>0</v>
      </c>
      <c r="K19" s="127">
        <f t="shared" si="2"/>
        <v>0</v>
      </c>
      <c r="L19" s="125">
        <v>376</v>
      </c>
      <c r="M19" s="126">
        <v>53</v>
      </c>
      <c r="N19" s="127">
        <f t="shared" si="1"/>
        <v>429</v>
      </c>
    </row>
    <row r="20" spans="1:14" s="92" customFormat="1" ht="15" customHeight="1">
      <c r="A20" s="78">
        <v>15</v>
      </c>
      <c r="B20" s="11" t="s">
        <v>39</v>
      </c>
      <c r="C20" s="11" t="s">
        <v>40</v>
      </c>
      <c r="D20" s="11"/>
      <c r="E20" s="11"/>
      <c r="F20" s="128">
        <v>0</v>
      </c>
      <c r="G20" s="129">
        <v>0</v>
      </c>
      <c r="H20" s="130">
        <f>SUM(F20:G20)</f>
        <v>0</v>
      </c>
      <c r="I20" s="128">
        <f>SUM(I21:I24)</f>
        <v>0</v>
      </c>
      <c r="J20" s="129">
        <f>SUM(J21:J24)</f>
        <v>0</v>
      </c>
      <c r="K20" s="130">
        <f t="shared" si="2"/>
        <v>0</v>
      </c>
      <c r="L20" s="128">
        <v>0</v>
      </c>
      <c r="M20" s="129">
        <v>0</v>
      </c>
      <c r="N20" s="130">
        <f>SUM(L20:M20)</f>
        <v>0</v>
      </c>
    </row>
    <row r="21" spans="1:14" s="92" customFormat="1" ht="15" customHeight="1">
      <c r="A21" s="78">
        <v>16</v>
      </c>
      <c r="B21" s="11" t="s">
        <v>39</v>
      </c>
      <c r="C21" s="11"/>
      <c r="D21" s="11" t="s">
        <v>41</v>
      </c>
      <c r="E21" s="11"/>
      <c r="F21" s="128">
        <v>0</v>
      </c>
      <c r="G21" s="129">
        <v>0</v>
      </c>
      <c r="H21" s="130">
        <f>SUM(F21:G21)</f>
        <v>0</v>
      </c>
      <c r="I21" s="128">
        <v>0</v>
      </c>
      <c r="J21" s="129">
        <v>0</v>
      </c>
      <c r="K21" s="130">
        <f t="shared" si="2"/>
        <v>0</v>
      </c>
      <c r="L21" s="128">
        <v>0</v>
      </c>
      <c r="M21" s="129">
        <v>0</v>
      </c>
      <c r="N21" s="130">
        <f>SUM(L21:M21)</f>
        <v>0</v>
      </c>
    </row>
    <row r="22" spans="1:14" s="92" customFormat="1" ht="15" customHeight="1">
      <c r="A22" s="78">
        <v>17</v>
      </c>
      <c r="B22" s="11" t="s">
        <v>39</v>
      </c>
      <c r="C22" s="11"/>
      <c r="D22" s="11" t="s">
        <v>42</v>
      </c>
      <c r="E22" s="11"/>
      <c r="F22" s="128">
        <v>0</v>
      </c>
      <c r="G22" s="129">
        <v>0</v>
      </c>
      <c r="H22" s="130">
        <f>SUM(F22:G22)</f>
        <v>0</v>
      </c>
      <c r="I22" s="128">
        <v>0</v>
      </c>
      <c r="J22" s="129">
        <v>0</v>
      </c>
      <c r="K22" s="130">
        <f t="shared" si="2"/>
        <v>0</v>
      </c>
      <c r="L22" s="128">
        <v>0</v>
      </c>
      <c r="M22" s="129">
        <v>0</v>
      </c>
      <c r="N22" s="130">
        <f>SUM(L22:M22)</f>
        <v>0</v>
      </c>
    </row>
    <row r="23" spans="1:14" s="92" customFormat="1" ht="15" customHeight="1">
      <c r="A23" s="78">
        <v>18</v>
      </c>
      <c r="B23" s="11" t="s">
        <v>39</v>
      </c>
      <c r="C23" s="11"/>
      <c r="D23" s="11" t="s">
        <v>43</v>
      </c>
      <c r="E23" s="11"/>
      <c r="F23" s="128">
        <v>0</v>
      </c>
      <c r="G23" s="129">
        <v>0</v>
      </c>
      <c r="H23" s="130">
        <f>SUM(F23:G23)</f>
        <v>0</v>
      </c>
      <c r="I23" s="128">
        <v>0</v>
      </c>
      <c r="J23" s="129">
        <v>0</v>
      </c>
      <c r="K23" s="130">
        <f t="shared" si="2"/>
        <v>0</v>
      </c>
      <c r="L23" s="128">
        <v>0</v>
      </c>
      <c r="M23" s="129">
        <v>0</v>
      </c>
      <c r="N23" s="130">
        <f>SUM(L23:M23)</f>
        <v>0</v>
      </c>
    </row>
    <row r="24" spans="1:14" s="92" customFormat="1" ht="18" customHeight="1" thickBot="1">
      <c r="A24" s="78">
        <v>19</v>
      </c>
      <c r="B24" s="10" t="s">
        <v>72</v>
      </c>
      <c r="C24" s="10"/>
      <c r="D24" s="10"/>
      <c r="E24" s="10"/>
      <c r="F24" s="125">
        <v>592</v>
      </c>
      <c r="G24" s="126">
        <v>250</v>
      </c>
      <c r="H24" s="127">
        <f>SUM(F24:G24)</f>
        <v>842</v>
      </c>
      <c r="I24" s="125">
        <v>0</v>
      </c>
      <c r="J24" s="126">
        <v>0</v>
      </c>
      <c r="K24" s="127">
        <f t="shared" si="2"/>
        <v>0</v>
      </c>
      <c r="L24" s="125">
        <v>180</v>
      </c>
      <c r="M24" s="126">
        <v>99</v>
      </c>
      <c r="N24" s="127">
        <f>SUM(L24:M24)</f>
        <v>279</v>
      </c>
    </row>
    <row r="25" spans="1:14" ht="18" customHeight="1" thickBot="1">
      <c r="A25" s="82">
        <v>20</v>
      </c>
      <c r="B25" s="42" t="s">
        <v>44</v>
      </c>
      <c r="C25" s="42"/>
      <c r="D25" s="42"/>
      <c r="E25" s="42"/>
      <c r="F25" s="131">
        <f aca="true" t="shared" si="3" ref="F25:N25">SUM(F9+F14+F15+F16+F17+F18+F19+F24)</f>
        <v>12556</v>
      </c>
      <c r="G25" s="131">
        <f t="shared" si="3"/>
        <v>6262</v>
      </c>
      <c r="H25" s="132">
        <f t="shared" si="3"/>
        <v>18818</v>
      </c>
      <c r="I25" s="131">
        <f t="shared" si="3"/>
        <v>0</v>
      </c>
      <c r="J25" s="131">
        <f t="shared" si="3"/>
        <v>0</v>
      </c>
      <c r="K25" s="131">
        <f t="shared" si="3"/>
        <v>0</v>
      </c>
      <c r="L25" s="131">
        <f t="shared" si="3"/>
        <v>11897</v>
      </c>
      <c r="M25" s="131">
        <f t="shared" si="3"/>
        <v>7223</v>
      </c>
      <c r="N25" s="131">
        <f t="shared" si="3"/>
        <v>19120</v>
      </c>
    </row>
    <row r="26" spans="1:14" ht="18" customHeight="1">
      <c r="A26" s="95">
        <v>21</v>
      </c>
      <c r="B26" s="96" t="s">
        <v>46</v>
      </c>
      <c r="C26" s="97"/>
      <c r="D26" s="97"/>
      <c r="E26" s="98"/>
      <c r="F26" s="119">
        <v>6363</v>
      </c>
      <c r="G26" s="120">
        <v>2562</v>
      </c>
      <c r="H26" s="121">
        <f aca="true" t="shared" si="4" ref="H26:H31">SUM(F26:G26)</f>
        <v>8925</v>
      </c>
      <c r="I26" s="119">
        <v>0</v>
      </c>
      <c r="J26" s="120">
        <v>0</v>
      </c>
      <c r="K26" s="121">
        <f aca="true" t="shared" si="5" ref="K26:K31">SUM(I26:J26)</f>
        <v>0</v>
      </c>
      <c r="L26" s="119">
        <v>6115</v>
      </c>
      <c r="M26" s="120">
        <v>2510</v>
      </c>
      <c r="N26" s="121">
        <f aca="true" t="shared" si="6" ref="N26:N31">SUM(L26:M26)</f>
        <v>8625</v>
      </c>
    </row>
    <row r="27" spans="1:14" ht="18" customHeight="1">
      <c r="A27" s="99">
        <v>22</v>
      </c>
      <c r="B27" s="100" t="s">
        <v>47</v>
      </c>
      <c r="C27" s="10"/>
      <c r="D27" s="10"/>
      <c r="E27" s="101"/>
      <c r="F27" s="125">
        <v>13225</v>
      </c>
      <c r="G27" s="126">
        <v>6595</v>
      </c>
      <c r="H27" s="127">
        <f t="shared" si="4"/>
        <v>19820</v>
      </c>
      <c r="I27" s="125">
        <v>0</v>
      </c>
      <c r="J27" s="126">
        <v>0</v>
      </c>
      <c r="K27" s="127">
        <f t="shared" si="5"/>
        <v>0</v>
      </c>
      <c r="L27" s="125">
        <v>11103</v>
      </c>
      <c r="M27" s="126">
        <v>6741</v>
      </c>
      <c r="N27" s="127">
        <f t="shared" si="6"/>
        <v>17844</v>
      </c>
    </row>
    <row r="28" spans="1:14" s="92" customFormat="1" ht="16.5" customHeight="1">
      <c r="A28" s="99">
        <v>23</v>
      </c>
      <c r="B28" s="102" t="s">
        <v>39</v>
      </c>
      <c r="C28" s="11" t="s">
        <v>169</v>
      </c>
      <c r="D28" s="11"/>
      <c r="E28" s="103"/>
      <c r="F28" s="128">
        <v>0</v>
      </c>
      <c r="G28" s="129">
        <v>0</v>
      </c>
      <c r="H28" s="130">
        <f t="shared" si="4"/>
        <v>0</v>
      </c>
      <c r="I28" s="128">
        <f>SUM(I29:I31)</f>
        <v>0</v>
      </c>
      <c r="J28" s="129">
        <f>SUM(J29:J31)</f>
        <v>0</v>
      </c>
      <c r="K28" s="130">
        <f t="shared" si="5"/>
        <v>0</v>
      </c>
      <c r="L28" s="128">
        <v>0</v>
      </c>
      <c r="M28" s="129">
        <v>0</v>
      </c>
      <c r="N28" s="130">
        <f t="shared" si="6"/>
        <v>0</v>
      </c>
    </row>
    <row r="29" spans="1:14" ht="18" customHeight="1">
      <c r="A29" s="99">
        <v>24</v>
      </c>
      <c r="B29" s="100" t="s">
        <v>48</v>
      </c>
      <c r="C29" s="10"/>
      <c r="D29" s="10"/>
      <c r="E29" s="101"/>
      <c r="F29" s="125">
        <v>33</v>
      </c>
      <c r="G29" s="126">
        <v>16</v>
      </c>
      <c r="H29" s="127">
        <f t="shared" si="4"/>
        <v>49</v>
      </c>
      <c r="I29" s="125">
        <v>0</v>
      </c>
      <c r="J29" s="126">
        <v>0</v>
      </c>
      <c r="K29" s="127">
        <f t="shared" si="5"/>
        <v>0</v>
      </c>
      <c r="L29" s="125">
        <v>6</v>
      </c>
      <c r="M29" s="126">
        <v>3</v>
      </c>
      <c r="N29" s="127">
        <f t="shared" si="6"/>
        <v>9</v>
      </c>
    </row>
    <row r="30" spans="1:14" ht="18" customHeight="1">
      <c r="A30" s="99">
        <v>25</v>
      </c>
      <c r="B30" s="100" t="s">
        <v>49</v>
      </c>
      <c r="C30" s="11"/>
      <c r="D30" s="11"/>
      <c r="E30" s="103"/>
      <c r="F30" s="125">
        <v>1892</v>
      </c>
      <c r="G30" s="126">
        <v>295</v>
      </c>
      <c r="H30" s="127">
        <f t="shared" si="4"/>
        <v>2187</v>
      </c>
      <c r="I30" s="125">
        <v>0</v>
      </c>
      <c r="J30" s="126">
        <v>0</v>
      </c>
      <c r="K30" s="127">
        <f t="shared" si="5"/>
        <v>0</v>
      </c>
      <c r="L30" s="125">
        <v>1786</v>
      </c>
      <c r="M30" s="126">
        <v>573</v>
      </c>
      <c r="N30" s="127">
        <f t="shared" si="6"/>
        <v>2359</v>
      </c>
    </row>
    <row r="31" spans="1:14" ht="18" customHeight="1" thickBot="1">
      <c r="A31" s="104">
        <v>26</v>
      </c>
      <c r="B31" s="105" t="s">
        <v>50</v>
      </c>
      <c r="C31" s="40"/>
      <c r="D31" s="40"/>
      <c r="E31" s="106"/>
      <c r="F31" s="125">
        <v>0</v>
      </c>
      <c r="G31" s="126">
        <v>0</v>
      </c>
      <c r="H31" s="127">
        <f t="shared" si="4"/>
        <v>0</v>
      </c>
      <c r="I31" s="125">
        <v>0</v>
      </c>
      <c r="J31" s="126">
        <v>0</v>
      </c>
      <c r="K31" s="127">
        <f t="shared" si="5"/>
        <v>0</v>
      </c>
      <c r="L31" s="125">
        <v>0</v>
      </c>
      <c r="M31" s="126">
        <v>0</v>
      </c>
      <c r="N31" s="127">
        <f t="shared" si="6"/>
        <v>0</v>
      </c>
    </row>
    <row r="32" spans="1:14" ht="18" customHeight="1" thickBot="1">
      <c r="A32" s="107">
        <v>27</v>
      </c>
      <c r="B32" s="41" t="s">
        <v>51</v>
      </c>
      <c r="C32" s="64"/>
      <c r="D32" s="64"/>
      <c r="E32" s="108"/>
      <c r="F32" s="131">
        <f aca="true" t="shared" si="7" ref="F32:N32">F26+F27+F29+F30+F31</f>
        <v>21513</v>
      </c>
      <c r="G32" s="131">
        <f t="shared" si="7"/>
        <v>9468</v>
      </c>
      <c r="H32" s="132">
        <f t="shared" si="7"/>
        <v>30981</v>
      </c>
      <c r="I32" s="131">
        <f t="shared" si="7"/>
        <v>0</v>
      </c>
      <c r="J32" s="131">
        <f t="shared" si="7"/>
        <v>0</v>
      </c>
      <c r="K32" s="131">
        <f t="shared" si="7"/>
        <v>0</v>
      </c>
      <c r="L32" s="131">
        <f t="shared" si="7"/>
        <v>19010</v>
      </c>
      <c r="M32" s="131">
        <f t="shared" si="7"/>
        <v>9827</v>
      </c>
      <c r="N32" s="131">
        <f t="shared" si="7"/>
        <v>28837</v>
      </c>
    </row>
    <row r="33" spans="1:14" ht="18" customHeight="1" thickBot="1">
      <c r="A33" s="107">
        <v>28</v>
      </c>
      <c r="B33" s="41" t="s">
        <v>52</v>
      </c>
      <c r="C33" s="64"/>
      <c r="D33" s="64"/>
      <c r="E33" s="108"/>
      <c r="F33" s="131">
        <f aca="true" t="shared" si="8" ref="F33:N33">F25-F32</f>
        <v>-8957</v>
      </c>
      <c r="G33" s="131">
        <f t="shared" si="8"/>
        <v>-3206</v>
      </c>
      <c r="H33" s="132">
        <f t="shared" si="8"/>
        <v>-12163</v>
      </c>
      <c r="I33" s="131">
        <f t="shared" si="8"/>
        <v>0</v>
      </c>
      <c r="J33" s="131">
        <f t="shared" si="8"/>
        <v>0</v>
      </c>
      <c r="K33" s="131">
        <f t="shared" si="8"/>
        <v>0</v>
      </c>
      <c r="L33" s="131">
        <f t="shared" si="8"/>
        <v>-7113</v>
      </c>
      <c r="M33" s="131">
        <f t="shared" si="8"/>
        <v>-2604</v>
      </c>
      <c r="N33" s="131">
        <f t="shared" si="8"/>
        <v>-9717</v>
      </c>
    </row>
    <row r="34" spans="1:14" ht="18" customHeight="1" thickBot="1">
      <c r="A34" s="95">
        <v>29</v>
      </c>
      <c r="B34" s="109" t="s">
        <v>53</v>
      </c>
      <c r="C34" s="39"/>
      <c r="D34" s="39"/>
      <c r="E34" s="110"/>
      <c r="F34" s="133">
        <v>0</v>
      </c>
      <c r="G34" s="134">
        <v>0</v>
      </c>
      <c r="H34" s="135">
        <f>SUM(F34:G34)</f>
        <v>0</v>
      </c>
      <c r="I34" s="133">
        <v>0</v>
      </c>
      <c r="J34" s="134">
        <v>0</v>
      </c>
      <c r="K34" s="135">
        <f>SUM(I34:J34)</f>
        <v>0</v>
      </c>
      <c r="L34" s="133">
        <v>0</v>
      </c>
      <c r="M34" s="134">
        <v>0</v>
      </c>
      <c r="N34" s="135">
        <f>SUM(L34:M34)</f>
        <v>0</v>
      </c>
    </row>
    <row r="35" spans="1:14" ht="18" customHeight="1" thickBot="1">
      <c r="A35" s="107">
        <v>30</v>
      </c>
      <c r="B35" s="41" t="s">
        <v>54</v>
      </c>
      <c r="C35" s="64"/>
      <c r="D35" s="64"/>
      <c r="E35" s="108"/>
      <c r="F35" s="131">
        <f aca="true" t="shared" si="9" ref="F35:N35">F33-F34</f>
        <v>-8957</v>
      </c>
      <c r="G35" s="136">
        <f t="shared" si="9"/>
        <v>-3206</v>
      </c>
      <c r="H35" s="132">
        <f t="shared" si="9"/>
        <v>-12163</v>
      </c>
      <c r="I35" s="131">
        <f t="shared" si="9"/>
        <v>0</v>
      </c>
      <c r="J35" s="136">
        <f t="shared" si="9"/>
        <v>0</v>
      </c>
      <c r="K35" s="132">
        <f t="shared" si="9"/>
        <v>0</v>
      </c>
      <c r="L35" s="131">
        <f t="shared" si="9"/>
        <v>-7113</v>
      </c>
      <c r="M35" s="136">
        <f t="shared" si="9"/>
        <v>-2604</v>
      </c>
      <c r="N35" s="132">
        <f t="shared" si="9"/>
        <v>-9717</v>
      </c>
    </row>
    <row r="36" spans="1:14" ht="9.75" customHeight="1">
      <c r="A36" s="111"/>
      <c r="B36" s="112"/>
      <c r="C36" s="113"/>
      <c r="D36" s="113"/>
      <c r="E36" s="113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5">
      <c r="A37" t="s">
        <v>154</v>
      </c>
      <c r="K37" s="114"/>
      <c r="L37" s="114"/>
      <c r="M37" s="114"/>
      <c r="N37" s="114"/>
    </row>
    <row r="38" spans="11:14" ht="12.75">
      <c r="K38" s="146" t="s">
        <v>170</v>
      </c>
      <c r="L38" s="146"/>
      <c r="M38" s="146"/>
      <c r="N38" s="146"/>
    </row>
    <row r="39" spans="8:14" ht="12.75">
      <c r="H39" s="115" t="s">
        <v>58</v>
      </c>
      <c r="K39" s="160"/>
      <c r="L39" s="160"/>
      <c r="M39" s="160"/>
      <c r="N39" s="160"/>
    </row>
  </sheetData>
  <sheetProtection/>
  <mergeCells count="12">
    <mergeCell ref="G1:I1"/>
    <mergeCell ref="G2:I2"/>
    <mergeCell ref="J2:N2"/>
    <mergeCell ref="A4:N4"/>
    <mergeCell ref="A5:N5"/>
    <mergeCell ref="M6:N6"/>
    <mergeCell ref="F7:H7"/>
    <mergeCell ref="I7:K7"/>
    <mergeCell ref="L7:N7"/>
    <mergeCell ref="B8:E8"/>
    <mergeCell ref="K38:N38"/>
    <mergeCell ref="K39:N39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4" ySplit="2" topLeftCell="E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24" sqref="G24"/>
    </sheetView>
  </sheetViews>
  <sheetFormatPr defaultColWidth="9.140625" defaultRowHeight="12.75"/>
  <cols>
    <col min="1" max="1" width="6.140625" style="0" customWidth="1"/>
    <col min="3" max="3" width="4.140625" style="0" customWidth="1"/>
    <col min="4" max="4" width="10.421875" style="0" customWidth="1"/>
    <col min="5" max="5" width="31.7109375" style="0" customWidth="1"/>
    <col min="6" max="14" width="11.421875" style="0" customWidth="1"/>
    <col min="15" max="15" width="3.140625" style="0" customWidth="1"/>
  </cols>
  <sheetData>
    <row r="1" spans="1:14" s="84" customFormat="1" ht="23.25">
      <c r="A1" s="85" t="s">
        <v>171</v>
      </c>
      <c r="G1" s="161" t="s">
        <v>0</v>
      </c>
      <c r="H1" s="161"/>
      <c r="I1" s="161"/>
      <c r="J1" s="1" t="s">
        <v>1</v>
      </c>
      <c r="K1" s="85"/>
      <c r="L1" s="85"/>
      <c r="M1" s="85"/>
      <c r="N1" s="85"/>
    </row>
    <row r="2" spans="1:14" s="84" customFormat="1" ht="20.25">
      <c r="A2" s="86" t="s">
        <v>168</v>
      </c>
      <c r="F2" s="87"/>
      <c r="G2" s="161" t="s">
        <v>2</v>
      </c>
      <c r="H2" s="161"/>
      <c r="I2" s="161"/>
      <c r="J2" s="162" t="s">
        <v>3</v>
      </c>
      <c r="K2" s="162"/>
      <c r="L2" s="162"/>
      <c r="M2" s="162"/>
      <c r="N2" s="162"/>
    </row>
    <row r="3" ht="18">
      <c r="E3" s="2"/>
    </row>
    <row r="5" spans="1:14" ht="15.75">
      <c r="A5" s="149" t="s">
        <v>60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5.75">
      <c r="A6" s="149" t="s">
        <v>155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6.5" thickBot="1">
      <c r="A7" s="5"/>
      <c r="B7" s="5"/>
      <c r="C7" s="5"/>
      <c r="D7" s="5"/>
      <c r="E7" s="5"/>
      <c r="F7" s="5"/>
      <c r="G7" s="5"/>
      <c r="H7" s="5"/>
      <c r="N7" s="16" t="s">
        <v>127</v>
      </c>
    </row>
    <row r="8" spans="1:14" ht="12.75">
      <c r="A8" s="12"/>
      <c r="B8" s="13"/>
      <c r="C8" s="14"/>
      <c r="D8" s="14"/>
      <c r="E8" s="14"/>
      <c r="F8" s="164" t="s">
        <v>5</v>
      </c>
      <c r="G8" s="165"/>
      <c r="H8" s="166"/>
      <c r="I8" s="156" t="s">
        <v>7</v>
      </c>
      <c r="J8" s="157"/>
      <c r="K8" s="158"/>
      <c r="L8" s="156" t="s">
        <v>6</v>
      </c>
      <c r="M8" s="157"/>
      <c r="N8" s="158"/>
    </row>
    <row r="9" spans="1:14" ht="26.25" thickBot="1">
      <c r="A9" s="62" t="s">
        <v>34</v>
      </c>
      <c r="B9" s="76" t="s">
        <v>4</v>
      </c>
      <c r="C9" s="75"/>
      <c r="D9" s="75"/>
      <c r="E9" s="75"/>
      <c r="F9" s="116" t="s">
        <v>61</v>
      </c>
      <c r="G9" s="117" t="s">
        <v>37</v>
      </c>
      <c r="H9" s="118" t="s">
        <v>38</v>
      </c>
      <c r="I9" s="116" t="s">
        <v>61</v>
      </c>
      <c r="J9" s="117" t="s">
        <v>37</v>
      </c>
      <c r="K9" s="118" t="s">
        <v>38</v>
      </c>
      <c r="L9" s="116" t="s">
        <v>61</v>
      </c>
      <c r="M9" s="117" t="s">
        <v>37</v>
      </c>
      <c r="N9" s="118" t="s">
        <v>38</v>
      </c>
    </row>
    <row r="10" spans="1:14" s="18" customFormat="1" ht="15.75">
      <c r="A10" s="137">
        <v>1</v>
      </c>
      <c r="B10" s="138" t="s">
        <v>172</v>
      </c>
      <c r="C10" s="39"/>
      <c r="D10" s="39"/>
      <c r="E10" s="39"/>
      <c r="F10" s="119">
        <v>0</v>
      </c>
      <c r="G10" s="120">
        <v>0</v>
      </c>
      <c r="H10" s="121">
        <f>SUM(F10:G10)</f>
        <v>0</v>
      </c>
      <c r="I10" s="119"/>
      <c r="J10" s="120"/>
      <c r="K10" s="121"/>
      <c r="L10" s="119">
        <v>0</v>
      </c>
      <c r="M10" s="120">
        <v>0</v>
      </c>
      <c r="N10" s="121">
        <f>SUM(L10:M10)</f>
        <v>0</v>
      </c>
    </row>
    <row r="11" spans="1:14" s="18" customFormat="1" ht="15.75">
      <c r="A11" s="139">
        <v>2</v>
      </c>
      <c r="B11" s="140" t="s">
        <v>173</v>
      </c>
      <c r="C11" s="17"/>
      <c r="D11" s="10"/>
      <c r="E11" s="10"/>
      <c r="F11" s="125">
        <v>0</v>
      </c>
      <c r="G11" s="126">
        <v>0</v>
      </c>
      <c r="H11" s="127">
        <f>SUM(F11:G11)</f>
        <v>0</v>
      </c>
      <c r="I11" s="125"/>
      <c r="J11" s="126"/>
      <c r="K11" s="127"/>
      <c r="L11" s="125">
        <v>0</v>
      </c>
      <c r="M11" s="126">
        <v>0</v>
      </c>
      <c r="N11" s="127">
        <f>SUM(L11:M11)</f>
        <v>0</v>
      </c>
    </row>
    <row r="12" spans="1:14" s="18" customFormat="1" ht="15.75">
      <c r="A12" s="139">
        <v>3</v>
      </c>
      <c r="B12" s="140" t="s">
        <v>174</v>
      </c>
      <c r="C12" s="10"/>
      <c r="D12" s="10"/>
      <c r="E12" s="10"/>
      <c r="F12" s="125">
        <v>0</v>
      </c>
      <c r="G12" s="126">
        <v>0</v>
      </c>
      <c r="H12" s="127">
        <f>SUM(F12:G12)</f>
        <v>0</v>
      </c>
      <c r="I12" s="125"/>
      <c r="J12" s="126"/>
      <c r="K12" s="127"/>
      <c r="L12" s="125">
        <v>0</v>
      </c>
      <c r="M12" s="126">
        <v>0</v>
      </c>
      <c r="N12" s="127">
        <f>SUM(L12:M12)</f>
        <v>0</v>
      </c>
    </row>
    <row r="13" spans="1:14" s="18" customFormat="1" ht="15.75">
      <c r="A13" s="139">
        <v>4</v>
      </c>
      <c r="B13" s="140" t="s">
        <v>175</v>
      </c>
      <c r="C13" s="10"/>
      <c r="D13" s="10"/>
      <c r="E13" s="10"/>
      <c r="F13" s="125">
        <v>0</v>
      </c>
      <c r="G13" s="126">
        <v>0</v>
      </c>
      <c r="H13" s="127">
        <f>SUM(F13:G13)</f>
        <v>0</v>
      </c>
      <c r="I13" s="125"/>
      <c r="J13" s="126"/>
      <c r="K13" s="127"/>
      <c r="L13" s="125">
        <v>0</v>
      </c>
      <c r="M13" s="126">
        <v>0</v>
      </c>
      <c r="N13" s="127">
        <f>SUM(L13:M13)</f>
        <v>0</v>
      </c>
    </row>
    <row r="14" spans="1:14" s="18" customFormat="1" ht="15.75">
      <c r="A14" s="139">
        <v>5</v>
      </c>
      <c r="B14" s="140" t="s">
        <v>176</v>
      </c>
      <c r="C14" s="10"/>
      <c r="D14" s="10"/>
      <c r="E14" s="10"/>
      <c r="F14" s="125">
        <v>0</v>
      </c>
      <c r="G14" s="126">
        <v>0</v>
      </c>
      <c r="H14" s="127">
        <f>SUM(F14:G14)</f>
        <v>0</v>
      </c>
      <c r="I14" s="125"/>
      <c r="J14" s="126"/>
      <c r="K14" s="127"/>
      <c r="L14" s="125">
        <v>42</v>
      </c>
      <c r="M14" s="126">
        <v>0</v>
      </c>
      <c r="N14" s="127">
        <f>SUM(L14:M14)</f>
        <v>42</v>
      </c>
    </row>
    <row r="15" spans="1:14" s="18" customFormat="1" ht="15.75">
      <c r="A15" s="139">
        <v>6</v>
      </c>
      <c r="B15" s="138" t="s">
        <v>177</v>
      </c>
      <c r="C15" s="39"/>
      <c r="D15" s="39"/>
      <c r="E15" s="39"/>
      <c r="F15" s="119">
        <f>SUM(F16+F19+F20)</f>
        <v>13225</v>
      </c>
      <c r="G15" s="120">
        <f>SUM(G16+G19+G20)</f>
        <v>6595</v>
      </c>
      <c r="H15" s="121">
        <f aca="true" t="shared" si="0" ref="H15:H22">SUM(F15:G15)</f>
        <v>19820</v>
      </c>
      <c r="I15" s="119"/>
      <c r="J15" s="120"/>
      <c r="K15" s="121"/>
      <c r="L15" s="119">
        <v>11103</v>
      </c>
      <c r="M15" s="120">
        <v>6741</v>
      </c>
      <c r="N15" s="121">
        <f aca="true" t="shared" si="1" ref="N15:N22">SUM(L15:M15)</f>
        <v>17844</v>
      </c>
    </row>
    <row r="16" spans="1:14" s="18" customFormat="1" ht="15.75" customHeight="1">
      <c r="A16" s="139">
        <v>7</v>
      </c>
      <c r="B16" s="140" t="s">
        <v>75</v>
      </c>
      <c r="C16" s="17"/>
      <c r="D16" s="10"/>
      <c r="E16" s="10"/>
      <c r="F16" s="125">
        <v>10136</v>
      </c>
      <c r="G16" s="126">
        <v>5055</v>
      </c>
      <c r="H16" s="127">
        <f t="shared" si="0"/>
        <v>15191</v>
      </c>
      <c r="I16" s="125"/>
      <c r="J16" s="126"/>
      <c r="K16" s="127"/>
      <c r="L16" s="125">
        <v>7903</v>
      </c>
      <c r="M16" s="126">
        <v>4798</v>
      </c>
      <c r="N16" s="127">
        <f t="shared" si="1"/>
        <v>12701</v>
      </c>
    </row>
    <row r="17" spans="1:14" s="18" customFormat="1" ht="14.25" customHeight="1">
      <c r="A17" s="139">
        <v>8</v>
      </c>
      <c r="B17" s="140"/>
      <c r="C17" s="10" t="s">
        <v>73</v>
      </c>
      <c r="D17" s="10"/>
      <c r="E17" s="10"/>
      <c r="F17" s="125">
        <v>0</v>
      </c>
      <c r="G17" s="126">
        <v>0</v>
      </c>
      <c r="H17" s="127">
        <f t="shared" si="0"/>
        <v>0</v>
      </c>
      <c r="I17" s="125"/>
      <c r="J17" s="126"/>
      <c r="K17" s="127"/>
      <c r="L17" s="125">
        <v>0</v>
      </c>
      <c r="M17" s="126">
        <v>0</v>
      </c>
      <c r="N17" s="127">
        <f t="shared" si="1"/>
        <v>0</v>
      </c>
    </row>
    <row r="18" spans="1:14" ht="15.75">
      <c r="A18" s="139">
        <v>9</v>
      </c>
      <c r="B18" s="140"/>
      <c r="C18" s="10" t="s">
        <v>157</v>
      </c>
      <c r="D18" s="10"/>
      <c r="E18" s="10"/>
      <c r="F18" s="125">
        <v>0</v>
      </c>
      <c r="G18" s="126">
        <v>0</v>
      </c>
      <c r="H18" s="127">
        <f t="shared" si="0"/>
        <v>0</v>
      </c>
      <c r="I18" s="125"/>
      <c r="J18" s="126"/>
      <c r="K18" s="127"/>
      <c r="L18" s="125">
        <v>549</v>
      </c>
      <c r="M18" s="126">
        <v>333</v>
      </c>
      <c r="N18" s="127">
        <f t="shared" si="1"/>
        <v>882</v>
      </c>
    </row>
    <row r="19" spans="1:14" ht="15.75">
      <c r="A19" s="139">
        <v>10</v>
      </c>
      <c r="B19" s="140" t="s">
        <v>74</v>
      </c>
      <c r="C19" s="10"/>
      <c r="D19" s="10"/>
      <c r="E19" s="10"/>
      <c r="F19" s="125">
        <v>425</v>
      </c>
      <c r="G19" s="126">
        <v>212</v>
      </c>
      <c r="H19" s="127">
        <f t="shared" si="0"/>
        <v>637</v>
      </c>
      <c r="I19" s="125"/>
      <c r="J19" s="126"/>
      <c r="K19" s="127"/>
      <c r="L19" s="125">
        <v>392</v>
      </c>
      <c r="M19" s="126">
        <v>238</v>
      </c>
      <c r="N19" s="127">
        <f t="shared" si="1"/>
        <v>630</v>
      </c>
    </row>
    <row r="20" spans="1:14" ht="15.75">
      <c r="A20" s="139">
        <v>11</v>
      </c>
      <c r="B20" s="140" t="s">
        <v>76</v>
      </c>
      <c r="C20" s="10"/>
      <c r="D20" s="10"/>
      <c r="E20" s="10"/>
      <c r="F20" s="125">
        <v>2664</v>
      </c>
      <c r="G20" s="126">
        <v>1328</v>
      </c>
      <c r="H20" s="127">
        <f t="shared" si="0"/>
        <v>3992</v>
      </c>
      <c r="I20" s="125"/>
      <c r="J20" s="126"/>
      <c r="K20" s="127"/>
      <c r="L20" s="125">
        <v>2259</v>
      </c>
      <c r="M20" s="126">
        <v>1372</v>
      </c>
      <c r="N20" s="127">
        <f t="shared" si="1"/>
        <v>3631</v>
      </c>
    </row>
    <row r="21" spans="1:14" ht="15.75">
      <c r="A21" s="139">
        <v>12</v>
      </c>
      <c r="B21" s="140" t="s">
        <v>78</v>
      </c>
      <c r="C21" s="10"/>
      <c r="D21" s="10"/>
      <c r="E21" s="10"/>
      <c r="F21" s="125">
        <v>0</v>
      </c>
      <c r="G21" s="126">
        <v>0</v>
      </c>
      <c r="H21" s="127">
        <f t="shared" si="0"/>
        <v>0</v>
      </c>
      <c r="I21" s="125"/>
      <c r="J21" s="126"/>
      <c r="K21" s="127"/>
      <c r="L21" s="125">
        <v>0</v>
      </c>
      <c r="M21" s="126">
        <v>0</v>
      </c>
      <c r="N21" s="127">
        <f t="shared" si="1"/>
        <v>0</v>
      </c>
    </row>
    <row r="22" spans="1:14" ht="16.5" thickBot="1">
      <c r="A22" s="139">
        <v>13</v>
      </c>
      <c r="B22" s="141"/>
      <c r="C22" s="142" t="s">
        <v>77</v>
      </c>
      <c r="D22" s="142"/>
      <c r="E22" s="142"/>
      <c r="F22" s="143">
        <v>0</v>
      </c>
      <c r="G22" s="144">
        <v>0</v>
      </c>
      <c r="H22" s="145">
        <f t="shared" si="0"/>
        <v>0</v>
      </c>
      <c r="I22" s="143"/>
      <c r="J22" s="144"/>
      <c r="K22" s="145"/>
      <c r="L22" s="143">
        <v>0</v>
      </c>
      <c r="M22" s="144">
        <v>0</v>
      </c>
      <c r="N22" s="145">
        <f t="shared" si="1"/>
        <v>0</v>
      </c>
    </row>
    <row r="23" spans="1:8" ht="12.75">
      <c r="A23" s="3"/>
      <c r="B23" s="6"/>
      <c r="C23" s="6"/>
      <c r="D23" s="6"/>
      <c r="E23" s="6"/>
      <c r="F23" s="6"/>
      <c r="G23" s="6"/>
      <c r="H23" s="6"/>
    </row>
    <row r="24" spans="1:8" ht="12.75">
      <c r="A24" s="3"/>
      <c r="B24" s="6"/>
      <c r="C24" s="6"/>
      <c r="D24" s="6"/>
      <c r="E24" s="6"/>
      <c r="F24" s="6"/>
      <c r="G24" s="6"/>
      <c r="H24" s="6"/>
    </row>
    <row r="25" spans="1:8" ht="12.75">
      <c r="A25" s="3"/>
      <c r="B25" s="6"/>
      <c r="C25" s="6"/>
      <c r="D25" s="6"/>
      <c r="E25" s="6"/>
      <c r="F25" s="6"/>
      <c r="G25" s="6"/>
      <c r="H25" s="6"/>
    </row>
    <row r="26" spans="1:8" ht="12.75">
      <c r="A26" s="3"/>
      <c r="B26" s="6"/>
      <c r="C26" s="6"/>
      <c r="D26" s="6"/>
      <c r="E26" s="6"/>
      <c r="F26" s="6"/>
      <c r="G26" s="6"/>
      <c r="H26" s="6"/>
    </row>
    <row r="27" spans="1:8" ht="12.75">
      <c r="A27" s="3"/>
      <c r="B27" s="6"/>
      <c r="C27" s="6"/>
      <c r="D27" s="6"/>
      <c r="E27" s="6"/>
      <c r="F27" s="6"/>
      <c r="G27" s="6"/>
      <c r="H27" s="6"/>
    </row>
    <row r="28" spans="1:14" ht="12.75">
      <c r="A28" t="s">
        <v>154</v>
      </c>
      <c r="K28" s="15"/>
      <c r="L28" s="15"/>
      <c r="M28" s="15"/>
      <c r="N28" s="15"/>
    </row>
    <row r="29" spans="1:14" ht="12.75">
      <c r="A29" s="3"/>
      <c r="K29" s="146" t="s">
        <v>56</v>
      </c>
      <c r="L29" s="146"/>
      <c r="M29" s="146"/>
      <c r="N29" s="146"/>
    </row>
    <row r="30" spans="1:14" ht="12.75">
      <c r="A30" s="3"/>
      <c r="K30" s="147" t="s">
        <v>57</v>
      </c>
      <c r="L30" s="147"/>
      <c r="M30" s="147"/>
      <c r="N30" s="147"/>
    </row>
  </sheetData>
  <sheetProtection/>
  <mergeCells count="10">
    <mergeCell ref="G1:I1"/>
    <mergeCell ref="G2:I2"/>
    <mergeCell ref="J2:N2"/>
    <mergeCell ref="K29:N29"/>
    <mergeCell ref="K30:N30"/>
    <mergeCell ref="A5:N5"/>
    <mergeCell ref="A6:N6"/>
    <mergeCell ref="F8:H8"/>
    <mergeCell ref="I8:K8"/>
    <mergeCell ref="L8:N8"/>
  </mergeCells>
  <printOptions/>
  <pageMargins left="0.62" right="0.19" top="0.66" bottom="1" header="0.3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8">
      <selection activeCell="A18" sqref="A18:C36"/>
    </sheetView>
  </sheetViews>
  <sheetFormatPr defaultColWidth="9.140625" defaultRowHeight="12.75"/>
  <cols>
    <col min="1" max="1" width="31.140625" style="0" customWidth="1"/>
    <col min="2" max="2" width="16.28125" style="19" customWidth="1"/>
    <col min="3" max="4" width="5.140625" style="0" customWidth="1"/>
    <col min="5" max="5" width="18.8515625" style="0" customWidth="1"/>
    <col min="6" max="6" width="7.8515625" style="0" customWidth="1"/>
    <col min="7" max="7" width="3.140625" style="0" customWidth="1"/>
  </cols>
  <sheetData>
    <row r="1" spans="1:2" ht="23.25">
      <c r="A1" s="1" t="s">
        <v>128</v>
      </c>
      <c r="B1"/>
    </row>
    <row r="2" spans="1:2" ht="12.75">
      <c r="A2" t="s">
        <v>147</v>
      </c>
      <c r="B2"/>
    </row>
    <row r="3" ht="6.75" customHeight="1">
      <c r="B3"/>
    </row>
    <row r="4" spans="1:2" ht="23.25">
      <c r="A4" t="s">
        <v>0</v>
      </c>
      <c r="B4" s="1" t="s">
        <v>1</v>
      </c>
    </row>
    <row r="5" spans="1:2" ht="18">
      <c r="A5" t="s">
        <v>2</v>
      </c>
      <c r="B5" s="2" t="s">
        <v>3</v>
      </c>
    </row>
    <row r="6" ht="3.75" customHeight="1"/>
    <row r="7" ht="15.75" customHeight="1">
      <c r="A7" s="20" t="s">
        <v>156</v>
      </c>
    </row>
    <row r="8" ht="4.5" customHeight="1"/>
    <row r="9" spans="1:4" ht="15">
      <c r="A9" s="29" t="s">
        <v>93</v>
      </c>
      <c r="B9" s="28"/>
      <c r="C9" s="8"/>
      <c r="D9" s="65"/>
    </row>
    <row r="10" spans="1:4" ht="4.5" customHeight="1">
      <c r="A10" s="25"/>
      <c r="B10" s="21"/>
      <c r="C10" s="26"/>
      <c r="D10" s="65"/>
    </row>
    <row r="11" spans="1:4" ht="12.75">
      <c r="A11" s="25" t="s">
        <v>80</v>
      </c>
      <c r="B11" s="21" t="s">
        <v>81</v>
      </c>
      <c r="C11" s="26" t="s">
        <v>92</v>
      </c>
      <c r="D11" s="65"/>
    </row>
    <row r="12" spans="1:4" ht="12.75">
      <c r="A12" s="25" t="s">
        <v>82</v>
      </c>
      <c r="B12" s="34">
        <v>11043656</v>
      </c>
      <c r="C12" s="26" t="s">
        <v>92</v>
      </c>
      <c r="D12" s="65"/>
    </row>
    <row r="13" spans="1:4" ht="12.75">
      <c r="A13" s="25" t="s">
        <v>94</v>
      </c>
      <c r="B13" s="34">
        <v>-2310285</v>
      </c>
      <c r="C13" s="26" t="s">
        <v>92</v>
      </c>
      <c r="D13" s="65"/>
    </row>
    <row r="14" spans="1:4" ht="12.75">
      <c r="A14" s="25" t="s">
        <v>141</v>
      </c>
      <c r="B14" s="34">
        <v>9000</v>
      </c>
      <c r="C14" s="26" t="s">
        <v>92</v>
      </c>
      <c r="D14" s="65"/>
    </row>
    <row r="15" spans="1:4" ht="12.75">
      <c r="A15" s="25"/>
      <c r="B15" s="34"/>
      <c r="C15" s="26" t="s">
        <v>92</v>
      </c>
      <c r="D15" s="65"/>
    </row>
    <row r="16" spans="1:4" ht="12.75">
      <c r="A16" s="30" t="s">
        <v>83</v>
      </c>
      <c r="B16" s="36">
        <f>SUM(B12:B15)</f>
        <v>8742371</v>
      </c>
      <c r="C16" s="32" t="s">
        <v>92</v>
      </c>
      <c r="D16" s="70"/>
    </row>
    <row r="17" ht="4.5" customHeight="1">
      <c r="B17" s="37"/>
    </row>
    <row r="18" spans="1:4" ht="15">
      <c r="A18" s="29" t="s">
        <v>88</v>
      </c>
      <c r="B18" s="38"/>
      <c r="C18" s="8"/>
      <c r="D18" s="65"/>
    </row>
    <row r="19" spans="1:4" ht="12.75">
      <c r="A19" s="27" t="s">
        <v>84</v>
      </c>
      <c r="B19" s="35">
        <v>131990</v>
      </c>
      <c r="C19" s="26" t="s">
        <v>92</v>
      </c>
      <c r="D19" s="65"/>
    </row>
    <row r="20" spans="1:4" ht="12.75" hidden="1">
      <c r="A20" s="27" t="s">
        <v>85</v>
      </c>
      <c r="B20" s="71"/>
      <c r="C20" s="26" t="s">
        <v>92</v>
      </c>
      <c r="D20" s="65"/>
    </row>
    <row r="21" spans="1:4" ht="12.75">
      <c r="A21" s="27" t="s">
        <v>158</v>
      </c>
      <c r="B21" s="35">
        <v>137000</v>
      </c>
      <c r="C21" s="26" t="s">
        <v>92</v>
      </c>
      <c r="D21" s="65"/>
    </row>
    <row r="22" spans="1:4" ht="12.75">
      <c r="A22" s="27" t="s">
        <v>138</v>
      </c>
      <c r="B22" s="35">
        <v>92000</v>
      </c>
      <c r="C22" s="26" t="s">
        <v>92</v>
      </c>
      <c r="D22" s="65"/>
    </row>
    <row r="23" spans="1:4" ht="12.75">
      <c r="A23" s="27" t="s">
        <v>129</v>
      </c>
      <c r="B23" s="35">
        <v>60000</v>
      </c>
      <c r="C23" s="26" t="s">
        <v>92</v>
      </c>
      <c r="D23" s="65"/>
    </row>
    <row r="24" spans="1:4" ht="12.75">
      <c r="A24" s="27" t="s">
        <v>137</v>
      </c>
      <c r="B24" s="35">
        <v>229000</v>
      </c>
      <c r="C24" s="26" t="s">
        <v>92</v>
      </c>
      <c r="D24" s="65"/>
    </row>
    <row r="25" spans="1:4" ht="12.75">
      <c r="A25" s="27" t="s">
        <v>121</v>
      </c>
      <c r="B25" s="35">
        <v>28000</v>
      </c>
      <c r="C25" s="26" t="s">
        <v>92</v>
      </c>
      <c r="D25" s="65"/>
    </row>
    <row r="26" spans="1:4" ht="12.75">
      <c r="A26" s="27" t="s">
        <v>159</v>
      </c>
      <c r="B26" s="35">
        <v>17700</v>
      </c>
      <c r="C26" s="26" t="s">
        <v>92</v>
      </c>
      <c r="D26" s="65"/>
    </row>
    <row r="27" spans="1:4" ht="12.75">
      <c r="A27" s="27" t="s">
        <v>140</v>
      </c>
      <c r="B27" s="35">
        <v>55</v>
      </c>
      <c r="C27" s="26" t="s">
        <v>92</v>
      </c>
      <c r="D27" s="65"/>
    </row>
    <row r="28" spans="1:4" ht="12.75" hidden="1">
      <c r="A28" s="27" t="s">
        <v>120</v>
      </c>
      <c r="B28" s="35"/>
      <c r="C28" s="26" t="s">
        <v>92</v>
      </c>
      <c r="D28" s="65"/>
    </row>
    <row r="29" spans="1:4" ht="12.75" hidden="1">
      <c r="A29" s="27" t="s">
        <v>123</v>
      </c>
      <c r="B29" s="35"/>
      <c r="C29" s="26" t="s">
        <v>92</v>
      </c>
      <c r="D29" s="65"/>
    </row>
    <row r="30" spans="1:4" ht="12.75" hidden="1">
      <c r="A30" s="27" t="s">
        <v>124</v>
      </c>
      <c r="B30" s="35"/>
      <c r="C30" s="26" t="s">
        <v>92</v>
      </c>
      <c r="D30" s="65"/>
    </row>
    <row r="31" spans="1:4" ht="12.75" hidden="1">
      <c r="A31" s="27" t="s">
        <v>126</v>
      </c>
      <c r="B31" s="35"/>
      <c r="C31" s="26" t="s">
        <v>92</v>
      </c>
      <c r="D31" s="65"/>
    </row>
    <row r="32" spans="1:4" ht="12.75" hidden="1">
      <c r="A32" s="27" t="s">
        <v>86</v>
      </c>
      <c r="B32" s="71"/>
      <c r="C32" s="26" t="s">
        <v>92</v>
      </c>
      <c r="D32" s="65"/>
    </row>
    <row r="33" spans="1:4" ht="12.75" hidden="1">
      <c r="A33" s="27" t="s">
        <v>122</v>
      </c>
      <c r="B33" s="71"/>
      <c r="C33" s="26" t="s">
        <v>92</v>
      </c>
      <c r="D33" s="65"/>
    </row>
    <row r="34" spans="1:4" ht="12.75" hidden="1">
      <c r="A34" s="27" t="s">
        <v>125</v>
      </c>
      <c r="B34" s="71"/>
      <c r="C34" s="26" t="s">
        <v>92</v>
      </c>
      <c r="D34" s="65"/>
    </row>
    <row r="35" spans="1:4" ht="12.75">
      <c r="A35" s="27" t="s">
        <v>89</v>
      </c>
      <c r="B35" s="35">
        <v>136758</v>
      </c>
      <c r="C35" s="26" t="s">
        <v>92</v>
      </c>
      <c r="D35" s="65"/>
    </row>
    <row r="36" spans="1:4" ht="12.75">
      <c r="A36" s="30" t="s">
        <v>87</v>
      </c>
      <c r="B36" s="31">
        <f>SUM(B19:B35)</f>
        <v>832503</v>
      </c>
      <c r="C36" s="32" t="s">
        <v>92</v>
      </c>
      <c r="D36" s="70"/>
    </row>
    <row r="37" ht="3.75" customHeight="1"/>
    <row r="38" spans="1:4" ht="15">
      <c r="A38" s="29" t="s">
        <v>118</v>
      </c>
      <c r="B38" s="28"/>
      <c r="C38" s="8"/>
      <c r="D38" s="65"/>
    </row>
    <row r="39" spans="1:4" ht="12.75">
      <c r="A39" s="25" t="s">
        <v>95</v>
      </c>
      <c r="B39" s="34">
        <v>7070906</v>
      </c>
      <c r="C39" s="26" t="s">
        <v>92</v>
      </c>
      <c r="D39" s="65"/>
    </row>
    <row r="40" spans="1:4" ht="12.75">
      <c r="A40" s="25" t="s">
        <v>162</v>
      </c>
      <c r="B40" s="34">
        <v>53263</v>
      </c>
      <c r="C40" s="26" t="s">
        <v>92</v>
      </c>
      <c r="D40" s="65"/>
    </row>
    <row r="41" spans="1:4" ht="12.75">
      <c r="A41" s="25" t="s">
        <v>110</v>
      </c>
      <c r="B41" s="34">
        <v>49779</v>
      </c>
      <c r="C41" s="26" t="s">
        <v>92</v>
      </c>
      <c r="D41" s="65"/>
    </row>
    <row r="42" spans="1:4" ht="12.75">
      <c r="A42" s="25" t="s">
        <v>111</v>
      </c>
      <c r="B42" s="34">
        <v>733201</v>
      </c>
      <c r="C42" s="26" t="s">
        <v>92</v>
      </c>
      <c r="D42" s="65"/>
    </row>
    <row r="43" spans="1:4" ht="12.75">
      <c r="A43" s="25" t="s">
        <v>113</v>
      </c>
      <c r="B43" s="34">
        <v>341910</v>
      </c>
      <c r="C43" s="26" t="s">
        <v>92</v>
      </c>
      <c r="D43" s="65"/>
    </row>
    <row r="44" spans="1:4" ht="12.75">
      <c r="A44" s="25" t="s">
        <v>112</v>
      </c>
      <c r="B44" s="34">
        <v>1726870</v>
      </c>
      <c r="C44" s="26" t="s">
        <v>92</v>
      </c>
      <c r="D44" s="65"/>
    </row>
    <row r="45" spans="1:4" ht="12.75">
      <c r="A45" s="25" t="s">
        <v>96</v>
      </c>
      <c r="B45" s="34">
        <v>6740760</v>
      </c>
      <c r="C45" s="26" t="s">
        <v>92</v>
      </c>
      <c r="D45" s="65"/>
    </row>
    <row r="46" spans="1:4" ht="12.75">
      <c r="A46" s="25" t="s">
        <v>97</v>
      </c>
      <c r="B46" s="34">
        <v>3557</v>
      </c>
      <c r="C46" s="26" t="s">
        <v>92</v>
      </c>
      <c r="D46" s="65"/>
    </row>
    <row r="47" spans="1:4" ht="12.75">
      <c r="A47" s="25" t="s">
        <v>98</v>
      </c>
      <c r="B47" s="34">
        <v>230917</v>
      </c>
      <c r="C47" s="26" t="s">
        <v>92</v>
      </c>
      <c r="D47" s="65"/>
    </row>
    <row r="48" spans="1:4" ht="12.75">
      <c r="A48" s="9" t="s">
        <v>99</v>
      </c>
      <c r="B48" s="28">
        <f>SUM(B39+B40-B41-B42-B43-B44-B45-B46-B47)</f>
        <v>-2702825</v>
      </c>
      <c r="C48" s="8" t="s">
        <v>92</v>
      </c>
      <c r="D48" s="65"/>
    </row>
    <row r="49" spans="1:4" ht="12.75">
      <c r="A49" s="25" t="s">
        <v>100</v>
      </c>
      <c r="B49" s="21">
        <v>98634</v>
      </c>
      <c r="C49" s="26" t="s">
        <v>92</v>
      </c>
      <c r="D49" s="65"/>
    </row>
    <row r="50" spans="1:4" ht="12.75">
      <c r="A50" s="25" t="s">
        <v>101</v>
      </c>
      <c r="B50" s="21">
        <v>0</v>
      </c>
      <c r="C50" s="26" t="s">
        <v>92</v>
      </c>
      <c r="D50" s="65"/>
    </row>
    <row r="51" spans="1:4" ht="12.75">
      <c r="A51" s="9" t="s">
        <v>102</v>
      </c>
      <c r="B51" s="28">
        <f>SUM(B49-B50)</f>
        <v>98634</v>
      </c>
      <c r="C51" s="8" t="s">
        <v>92</v>
      </c>
      <c r="D51" s="65"/>
    </row>
    <row r="52" spans="1:4" ht="12.75">
      <c r="A52" s="25" t="s">
        <v>103</v>
      </c>
      <c r="B52" s="21">
        <v>0</v>
      </c>
      <c r="C52" s="26" t="s">
        <v>92</v>
      </c>
      <c r="D52" s="65"/>
    </row>
    <row r="53" spans="1:4" ht="12.75">
      <c r="A53" s="25" t="s">
        <v>104</v>
      </c>
      <c r="B53" s="21">
        <v>0</v>
      </c>
      <c r="C53" s="26" t="s">
        <v>92</v>
      </c>
      <c r="D53" s="65"/>
    </row>
    <row r="54" spans="1:4" ht="12.75">
      <c r="A54" s="9" t="s">
        <v>105</v>
      </c>
      <c r="B54" s="28">
        <f>SUM(B52-B53)</f>
        <v>0</v>
      </c>
      <c r="C54" s="8" t="s">
        <v>92</v>
      </c>
      <c r="D54" s="65"/>
    </row>
    <row r="55" spans="1:4" ht="12.75">
      <c r="A55" s="30" t="s">
        <v>106</v>
      </c>
      <c r="B55" s="31">
        <f>(B48+B51+B54)</f>
        <v>-2604191</v>
      </c>
      <c r="C55" s="32" t="s">
        <v>92</v>
      </c>
      <c r="D55" s="70"/>
    </row>
    <row r="56" spans="1:4" ht="12.75">
      <c r="A56" s="25"/>
      <c r="B56" s="21"/>
      <c r="C56" s="26"/>
      <c r="D56" s="65"/>
    </row>
    <row r="57" spans="1:4" ht="12.75">
      <c r="A57" s="25" t="s">
        <v>106</v>
      </c>
      <c r="B57" s="21">
        <f>B55</f>
        <v>-2604191</v>
      </c>
      <c r="C57" s="26" t="s">
        <v>92</v>
      </c>
      <c r="D57" s="65"/>
    </row>
    <row r="58" spans="1:4" ht="12.75">
      <c r="A58" s="25" t="s">
        <v>114</v>
      </c>
      <c r="B58" s="21">
        <v>84697</v>
      </c>
      <c r="C58" s="26" t="s">
        <v>92</v>
      </c>
      <c r="D58" s="65"/>
    </row>
    <row r="59" spans="1:4" ht="12.75">
      <c r="A59" s="25" t="s">
        <v>164</v>
      </c>
      <c r="B59" s="21">
        <v>12480</v>
      </c>
      <c r="C59" s="26" t="s">
        <v>92</v>
      </c>
      <c r="D59" s="65"/>
    </row>
    <row r="60" spans="1:4" ht="12.75">
      <c r="A60" s="25" t="s">
        <v>115</v>
      </c>
      <c r="B60" s="21">
        <v>53263</v>
      </c>
      <c r="C60" s="26" t="s">
        <v>92</v>
      </c>
      <c r="D60" s="65"/>
    </row>
    <row r="61" spans="1:4" ht="12.75">
      <c r="A61" s="25" t="s">
        <v>116</v>
      </c>
      <c r="B61" s="21">
        <v>0</v>
      </c>
      <c r="C61" s="26" t="s">
        <v>92</v>
      </c>
      <c r="D61" s="65"/>
    </row>
    <row r="62" spans="1:5" ht="12.75">
      <c r="A62" s="30" t="s">
        <v>135</v>
      </c>
      <c r="B62" s="31">
        <f>SUM(B57+B58+B59-B60-B61)</f>
        <v>-2560277</v>
      </c>
      <c r="C62" s="32" t="s">
        <v>92</v>
      </c>
      <c r="D62" s="70"/>
      <c r="E62" s="66"/>
    </row>
    <row r="63" spans="1:4" ht="12.75">
      <c r="A63" s="30" t="s">
        <v>109</v>
      </c>
      <c r="B63" s="31">
        <v>0</v>
      </c>
      <c r="C63" s="32" t="s">
        <v>92</v>
      </c>
      <c r="D63" s="70"/>
    </row>
    <row r="64" spans="1:4" ht="12.75">
      <c r="A64" s="25"/>
      <c r="B64" s="21"/>
      <c r="C64" s="26"/>
      <c r="D64" s="65"/>
    </row>
    <row r="65" spans="1:7" ht="15">
      <c r="A65" s="22" t="s">
        <v>119</v>
      </c>
      <c r="B65" s="23"/>
      <c r="C65" s="24"/>
      <c r="D65" s="65"/>
      <c r="E65" s="22" t="s">
        <v>142</v>
      </c>
      <c r="F65" s="23"/>
      <c r="G65" s="24"/>
    </row>
    <row r="66" spans="1:7" ht="12.75">
      <c r="A66" s="25" t="s">
        <v>90</v>
      </c>
      <c r="B66" s="21">
        <v>19119523</v>
      </c>
      <c r="C66" s="26" t="s">
        <v>92</v>
      </c>
      <c r="D66" s="65"/>
      <c r="E66" s="25" t="s">
        <v>143</v>
      </c>
      <c r="F66" s="21">
        <v>561</v>
      </c>
      <c r="G66" s="26" t="s">
        <v>146</v>
      </c>
    </row>
    <row r="67" spans="1:7" ht="12.75">
      <c r="A67" s="25" t="s">
        <v>91</v>
      </c>
      <c r="B67" s="21">
        <v>7222803</v>
      </c>
      <c r="C67" s="26" t="s">
        <v>92</v>
      </c>
      <c r="D67" s="65"/>
      <c r="E67" s="25" t="s">
        <v>144</v>
      </c>
      <c r="F67" s="65">
        <v>1909</v>
      </c>
      <c r="G67" s="26" t="s">
        <v>146</v>
      </c>
    </row>
    <row r="68" spans="1:7" ht="12.75">
      <c r="A68" s="30" t="s">
        <v>139</v>
      </c>
      <c r="B68" s="33">
        <f>(B67-(B66*0.1))/B67</f>
        <v>0.7352894298792311</v>
      </c>
      <c r="C68" s="32"/>
      <c r="D68" s="70"/>
      <c r="E68" s="25" t="s">
        <v>145</v>
      </c>
      <c r="F68" s="34">
        <v>2711</v>
      </c>
      <c r="G68" s="26" t="s">
        <v>146</v>
      </c>
    </row>
    <row r="69" spans="1:7" ht="12.75">
      <c r="A69" s="25"/>
      <c r="B69" s="21"/>
      <c r="C69" s="26"/>
      <c r="D69" s="65"/>
      <c r="E69" s="25" t="s">
        <v>148</v>
      </c>
      <c r="F69" s="34">
        <v>3158</v>
      </c>
      <c r="G69" s="26" t="s">
        <v>146</v>
      </c>
    </row>
    <row r="70" spans="1:7" ht="12.75">
      <c r="A70" s="25" t="s">
        <v>107</v>
      </c>
      <c r="B70" s="21">
        <f>B62</f>
        <v>-2560277</v>
      </c>
      <c r="C70" s="26" t="s">
        <v>92</v>
      </c>
      <c r="D70" s="65"/>
      <c r="E70" s="30" t="s">
        <v>160</v>
      </c>
      <c r="F70" s="36">
        <f>F66+F67+F68+F69</f>
        <v>8339</v>
      </c>
      <c r="G70" s="32" t="s">
        <v>146</v>
      </c>
    </row>
    <row r="71" spans="1:7" ht="12.75">
      <c r="A71" s="25" t="s">
        <v>108</v>
      </c>
      <c r="B71" s="21">
        <f>B70*B68</f>
        <v>-1882544.6156629082</v>
      </c>
      <c r="C71" s="26" t="s">
        <v>92</v>
      </c>
      <c r="D71" s="65"/>
      <c r="E71" s="25" t="s">
        <v>161</v>
      </c>
      <c r="F71" s="34">
        <v>1922</v>
      </c>
      <c r="G71" s="26" t="s">
        <v>146</v>
      </c>
    </row>
    <row r="72" spans="1:7" ht="12.75">
      <c r="A72" s="30" t="s">
        <v>130</v>
      </c>
      <c r="B72" s="31">
        <v>0</v>
      </c>
      <c r="C72" s="32" t="s">
        <v>92</v>
      </c>
      <c r="D72" s="70"/>
      <c r="E72" s="30" t="s">
        <v>38</v>
      </c>
      <c r="F72" s="73">
        <f>F70+F71</f>
        <v>10261</v>
      </c>
      <c r="G72" s="32" t="s">
        <v>146</v>
      </c>
    </row>
    <row r="73" spans="1:4" ht="7.5" customHeight="1">
      <c r="A73" s="25"/>
      <c r="B73" s="21"/>
      <c r="C73" s="26"/>
      <c r="D73" s="65"/>
    </row>
    <row r="74" spans="1:5" ht="12.75">
      <c r="A74" s="9" t="s">
        <v>117</v>
      </c>
      <c r="B74" s="28">
        <v>0</v>
      </c>
      <c r="C74" s="8" t="s">
        <v>92</v>
      </c>
      <c r="D74" s="65"/>
      <c r="E74" s="66"/>
    </row>
    <row r="75" spans="1:4" ht="7.5" customHeight="1">
      <c r="A75" s="25"/>
      <c r="B75" s="21"/>
      <c r="C75" s="26"/>
      <c r="D75" s="65"/>
    </row>
    <row r="76" spans="1:4" ht="15">
      <c r="A76" s="22" t="s">
        <v>131</v>
      </c>
      <c r="B76" s="23"/>
      <c r="C76" s="24"/>
      <c r="D76" s="65"/>
    </row>
    <row r="77" spans="1:4" ht="12.75">
      <c r="A77" s="25" t="s">
        <v>132</v>
      </c>
      <c r="B77" s="21">
        <v>0</v>
      </c>
      <c r="C77" s="26" t="s">
        <v>92</v>
      </c>
      <c r="D77" s="65"/>
    </row>
    <row r="78" spans="1:4" ht="12.75">
      <c r="A78" s="25" t="s">
        <v>133</v>
      </c>
      <c r="B78" s="21">
        <v>52095</v>
      </c>
      <c r="C78" s="26" t="s">
        <v>92</v>
      </c>
      <c r="D78" s="65"/>
    </row>
    <row r="79" spans="1:4" ht="12.75">
      <c r="A79" s="25" t="s">
        <v>134</v>
      </c>
      <c r="B79" s="21">
        <v>74531059</v>
      </c>
      <c r="C79" s="26" t="s">
        <v>92</v>
      </c>
      <c r="D79" s="65"/>
    </row>
    <row r="80" spans="1:4" ht="12.75">
      <c r="A80" s="30" t="s">
        <v>136</v>
      </c>
      <c r="B80" s="31">
        <f>SUM(B77:B79)</f>
        <v>74583154</v>
      </c>
      <c r="C80" s="32" t="s">
        <v>92</v>
      </c>
      <c r="D80" s="70"/>
    </row>
    <row r="82" ht="12.75">
      <c r="A82" t="s">
        <v>163</v>
      </c>
    </row>
  </sheetData>
  <sheetProtection/>
  <printOptions/>
  <pageMargins left="1.65" right="0.26" top="0.19" bottom="0.15" header="0.11" footer="0.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NIIF Iroda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Zita</dc:creator>
  <cp:keywords/>
  <dc:description/>
  <cp:lastModifiedBy>Faludi Beatrix dr.</cp:lastModifiedBy>
  <cp:lastPrinted>2017-05-03T20:32:28Z</cp:lastPrinted>
  <dcterms:created xsi:type="dcterms:W3CDTF">2002-02-26T09:33:11Z</dcterms:created>
  <dcterms:modified xsi:type="dcterms:W3CDTF">2017-05-09T14:00:31Z</dcterms:modified>
  <cp:category/>
  <cp:version/>
  <cp:contentType/>
  <cp:contentStatus/>
</cp:coreProperties>
</file>