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50" windowHeight="8775" activeTab="0"/>
  </bookViews>
  <sheets>
    <sheet name="TEMA" sheetId="1" r:id="rId1"/>
  </sheets>
  <definedNames>
    <definedName name="DATABASE">'TEMA'!$A$5:$D$88</definedName>
    <definedName name="_xlnm.Print_Titles" localSheetId="0">'TEMA'!$2:$5</definedName>
  </definedNames>
  <calcPr fullCalcOnLoad="1"/>
</workbook>
</file>

<file path=xl/sharedStrings.xml><?xml version="1.0" encoding="utf-8"?>
<sst xmlns="http://schemas.openxmlformats.org/spreadsheetml/2006/main" count="155" uniqueCount="135">
  <si>
    <t>*</t>
  </si>
  <si>
    <t>0</t>
  </si>
  <si>
    <t>NYITÓ PÉNZKÉSZLET</t>
  </si>
  <si>
    <t>01</t>
  </si>
  <si>
    <t>CÉL SZERINTI TEVÉKENYSÉG NYITÓ</t>
  </si>
  <si>
    <t>011</t>
  </si>
  <si>
    <t>Lekötések cél szerinti tevéken</t>
  </si>
  <si>
    <t>012</t>
  </si>
  <si>
    <t>Bankszámlák cél szerinti tevék</t>
  </si>
  <si>
    <t>013</t>
  </si>
  <si>
    <t>Pénztár cél szerinti tevékenys</t>
  </si>
  <si>
    <t>02</t>
  </si>
  <si>
    <t>VÁLLALKOZÁSI TEVÉKENYSÉG NYITÓ</t>
  </si>
  <si>
    <t>021</t>
  </si>
  <si>
    <t>MICROSOFT NYITÓ PÉNZKÉSZLET</t>
  </si>
  <si>
    <t>0211</t>
  </si>
  <si>
    <t>Microsoft lekötés nyitó</t>
  </si>
  <si>
    <t>0212</t>
  </si>
  <si>
    <t>Microsoft bankszámla nyitó</t>
  </si>
  <si>
    <t>022</t>
  </si>
  <si>
    <t>DOMAIN-NÉV NYITÓ PÉNZKÉSZLET</t>
  </si>
  <si>
    <t>0221</t>
  </si>
  <si>
    <t>Domain-név lekötés nyitó</t>
  </si>
  <si>
    <t>0222</t>
  </si>
  <si>
    <t>Domain-név bankszámla nyitó</t>
  </si>
  <si>
    <t>1</t>
  </si>
  <si>
    <t>PÉNZBEVÉTELEK</t>
  </si>
  <si>
    <t>11</t>
  </si>
  <si>
    <t>111</t>
  </si>
  <si>
    <t>1111</t>
  </si>
  <si>
    <t>Előző évi tagdíjak bevételei</t>
  </si>
  <si>
    <t>Előző évi egyéb bevételek</t>
  </si>
  <si>
    <t>1119</t>
  </si>
  <si>
    <t>112</t>
  </si>
  <si>
    <t>1121</t>
  </si>
  <si>
    <t>Tárgyévi tagdíjak bevételei</t>
  </si>
  <si>
    <t>1128</t>
  </si>
  <si>
    <t>Tárgyévi kamatbevételek</t>
  </si>
  <si>
    <t>1129</t>
  </si>
  <si>
    <t>12</t>
  </si>
  <si>
    <t>VÁLLALKOZÁSI TEVÉKENYSÉG BEVÉT</t>
  </si>
  <si>
    <t>121</t>
  </si>
  <si>
    <t>MICROSOFT BEVÉTELEK</t>
  </si>
  <si>
    <t>1211</t>
  </si>
  <si>
    <t>Előző évi microsoft bevételek</t>
  </si>
  <si>
    <t>1212</t>
  </si>
  <si>
    <t>Tárgyévi microsoft bevételek</t>
  </si>
  <si>
    <t>1213</t>
  </si>
  <si>
    <t>Microsoft kamatbevételek</t>
  </si>
  <si>
    <t>122</t>
  </si>
  <si>
    <t>DOMAIN-NÉV BEVÉTELEK</t>
  </si>
  <si>
    <t>1221</t>
  </si>
  <si>
    <t>Előző évi domain-név bevételek</t>
  </si>
  <si>
    <t>1222</t>
  </si>
  <si>
    <t>Tárgyévi domain-név bevételek</t>
  </si>
  <si>
    <t>1223</t>
  </si>
  <si>
    <t>Domain-név kamatbevételek</t>
  </si>
  <si>
    <t>PÉNZKIADÁSOK</t>
  </si>
  <si>
    <t>21</t>
  </si>
  <si>
    <t>CÉL SZERINTI TEVÉKENYSÉG KIADÁ</t>
  </si>
  <si>
    <t>2101</t>
  </si>
  <si>
    <t>Befektetett eszközök beszerzés</t>
  </si>
  <si>
    <t>2102</t>
  </si>
  <si>
    <t>Bérköltség és bérjárulékok</t>
  </si>
  <si>
    <t>2103</t>
  </si>
  <si>
    <t>Számviteli szolgáltatások kiad</t>
  </si>
  <si>
    <t>2104</t>
  </si>
  <si>
    <t>Szakértői díjak</t>
  </si>
  <si>
    <t>2105</t>
  </si>
  <si>
    <t>Oktatásszervezés kiadásai</t>
  </si>
  <si>
    <t>2106</t>
  </si>
  <si>
    <t>Szakosztályok működtetése</t>
  </si>
  <si>
    <t>2107</t>
  </si>
  <si>
    <t>Szervezetek tagdíjai</t>
  </si>
  <si>
    <t>2108</t>
  </si>
  <si>
    <t>2109</t>
  </si>
  <si>
    <t>Tudományos rendezvények</t>
  </si>
  <si>
    <t>2111</t>
  </si>
  <si>
    <t>Bankköltség</t>
  </si>
  <si>
    <t>2197</t>
  </si>
  <si>
    <t>Áfa befizetések</t>
  </si>
  <si>
    <t>2198</t>
  </si>
  <si>
    <t>Adók befizetései</t>
  </si>
  <si>
    <t>2199</t>
  </si>
  <si>
    <t>22</t>
  </si>
  <si>
    <t>VÁLLALKOZÁSI TEVÉKENYSÉG KIADÁ</t>
  </si>
  <si>
    <t>221</t>
  </si>
  <si>
    <t>MICROSOFT KIADÁSOK</t>
  </si>
  <si>
    <t>22111</t>
  </si>
  <si>
    <t>Microsoft bankköltség</t>
  </si>
  <si>
    <t>222</t>
  </si>
  <si>
    <t>DOMAIN-NÉV KIADÁSAI</t>
  </si>
  <si>
    <t>22201</t>
  </si>
  <si>
    <t>22211</t>
  </si>
  <si>
    <t>Domain-név bankköltség</t>
  </si>
  <si>
    <t>CÉL SZERINTI TEVÉKENYSÉG BEVÉTELEI</t>
  </si>
  <si>
    <t>ELŐZŐ ÉVI CÉL SZERINTI TEVÉKENYSÉG BEVÉTELEK</t>
  </si>
  <si>
    <t>TÁRGYÉVI CÉL SZERINTI TEVÉKENYSÉG BEVÉTELEK</t>
  </si>
  <si>
    <t>CÉL SZERINTI TEVÉKENYSÉG ZÁRÓ</t>
  </si>
  <si>
    <t>VÁLLALKOZÁSI TEVÉKENYSÉG ZÁRÓ</t>
  </si>
  <si>
    <t>MICROSOFT ZÁRÓ PÉNZKÉSZLET</t>
  </si>
  <si>
    <t>Microsoft lekötés záró</t>
  </si>
  <si>
    <t>Microsoft bankszámla záró</t>
  </si>
  <si>
    <t>Domain-név lekötés záró</t>
  </si>
  <si>
    <t>Domain-név bankszámla záró</t>
  </si>
  <si>
    <t>NETTÓ PÉNZÁRAMLÁS</t>
  </si>
  <si>
    <t>CÉL SZERINTI TEVÉKENYSÉG NETTÓ PÉNZÁRAMLÁSA</t>
  </si>
  <si>
    <t>VÁLLALKOZÁSI TEVÉKENYSÉG NETTÓ PÉNZÁRAMLÁSA</t>
  </si>
  <si>
    <t>Microsoft nettó pénzáramlása</t>
  </si>
  <si>
    <t>Domain-név nettó pénzáramlása</t>
  </si>
  <si>
    <t>Domain-név ÁFA-befizetése</t>
  </si>
  <si>
    <t>Domain-név adó befizetések</t>
  </si>
  <si>
    <t>Microsoft adó befizetések</t>
  </si>
  <si>
    <t>Internet szolg. tanácsa</t>
  </si>
  <si>
    <t>Téves utalások rendezése</t>
  </si>
  <si>
    <t>ADÓDÓ ZÁRÓ PÉNZKÉSZLET (BEVÉTELEK-KIADÁSOK)</t>
  </si>
  <si>
    <t xml:space="preserve">ZÁRÓ PÉNZKÉSZLET (BANKSZÁMLÁK+PÉNZTÁR) </t>
  </si>
  <si>
    <t xml:space="preserve"> HUNGARNET Egyesület </t>
  </si>
  <si>
    <t>Hungarnet dij (bér +dologi)</t>
  </si>
  <si>
    <t>CASH-FLOW KIMUTATÁS</t>
  </si>
  <si>
    <t>Egyéb kiadások(pályázat+egyéb)</t>
  </si>
  <si>
    <t>Helyiségbérlet+telefonszámla</t>
  </si>
  <si>
    <t>Terv(eFt)</t>
  </si>
  <si>
    <t>Eltérés</t>
  </si>
  <si>
    <t>Eltérés %</t>
  </si>
  <si>
    <t>Tárgyévi egyéb bevételek</t>
  </si>
  <si>
    <t>Pénztár cél szerinti tevékenység</t>
  </si>
  <si>
    <t>Microsoft ÁFA befizetés</t>
  </si>
  <si>
    <t>Tény (eFt)</t>
  </si>
  <si>
    <t>2016.01.01-2016.12.31.</t>
  </si>
  <si>
    <t>WEBHOSTING BEVÉTELEK</t>
  </si>
  <si>
    <t>Előző évi webhosting bevételek</t>
  </si>
  <si>
    <t>Tárgyévi webhosting bevételek</t>
  </si>
  <si>
    <t>Webhosting kamatbevételek</t>
  </si>
  <si>
    <t>Webhosting nettó pénzáramlása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</si>
</sst>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10"/>
      <color indexed="23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i/>
      <sz val="9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b/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1" fontId="2" fillId="0" borderId="11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3" fontId="0" fillId="0" borderId="12" xfId="0" applyNumberFormat="1" applyFill="1" applyBorder="1" applyAlignment="1">
      <alignment/>
    </xf>
    <xf numFmtId="1" fontId="3" fillId="0" borderId="12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left"/>
    </xf>
    <xf numFmtId="1" fontId="1" fillId="33" borderId="0" xfId="0" applyNumberFormat="1" applyFont="1" applyFill="1" applyBorder="1" applyAlignment="1">
      <alignment horizontal="left"/>
    </xf>
    <xf numFmtId="1" fontId="10" fillId="0" borderId="0" xfId="0" applyNumberFormat="1" applyFont="1" applyAlignment="1">
      <alignment/>
    </xf>
    <xf numFmtId="1" fontId="2" fillId="0" borderId="13" xfId="0" applyNumberFormat="1" applyFont="1" applyFill="1" applyBorder="1" applyAlignment="1">
      <alignment horizontal="left"/>
    </xf>
    <xf numFmtId="3" fontId="0" fillId="0" borderId="13" xfId="0" applyNumberForma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" fontId="3" fillId="0" borderId="15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3" fontId="0" fillId="0" borderId="16" xfId="0" applyNumberFormat="1" applyFill="1" applyBorder="1" applyAlignment="1">
      <alignment/>
    </xf>
    <xf numFmtId="1" fontId="5" fillId="0" borderId="16" xfId="0" applyNumberFormat="1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left"/>
    </xf>
    <xf numFmtId="1" fontId="2" fillId="33" borderId="17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10" fontId="0" fillId="0" borderId="11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10" fontId="0" fillId="0" borderId="14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10" fontId="0" fillId="0" borderId="16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1" fontId="0" fillId="0" borderId="10" xfId="0" applyNumberForma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" fontId="0" fillId="0" borderId="14" xfId="0" applyNumberFormat="1" applyFill="1" applyBorder="1" applyAlignment="1">
      <alignment horizontal="left"/>
    </xf>
    <xf numFmtId="1" fontId="2" fillId="0" borderId="18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/>
    </xf>
    <xf numFmtId="10" fontId="0" fillId="33" borderId="11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10" fontId="0" fillId="33" borderId="15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10" fontId="0" fillId="33" borderId="18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10" fontId="0" fillId="33" borderId="11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10" fontId="0" fillId="33" borderId="17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0" fontId="0" fillId="0" borderId="10" xfId="0" applyNumberFormat="1" applyFill="1" applyBorder="1" applyAlignment="1">
      <alignment/>
    </xf>
    <xf numFmtId="3" fontId="0" fillId="0" borderId="0" xfId="56" applyNumberFormat="1" applyFill="1" applyBorder="1" applyAlignment="1">
      <alignment/>
      <protection/>
    </xf>
    <xf numFmtId="1" fontId="2" fillId="33" borderId="18" xfId="0" applyNumberFormat="1" applyFont="1" applyFill="1" applyBorder="1" applyAlignment="1">
      <alignment horizontal="left"/>
    </xf>
    <xf numFmtId="3" fontId="0" fillId="33" borderId="18" xfId="0" applyNumberFormat="1" applyFont="1" applyFill="1" applyBorder="1" applyAlignment="1">
      <alignment/>
    </xf>
    <xf numFmtId="10" fontId="0" fillId="33" borderId="18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SheetLayoutView="100" zoomScalePageLayoutView="0" workbookViewId="0" topLeftCell="A71">
      <selection activeCell="E104" sqref="E104"/>
    </sheetView>
  </sheetViews>
  <sheetFormatPr defaultColWidth="9.140625" defaultRowHeight="12.75"/>
  <cols>
    <col min="1" max="1" width="1.7109375" style="1" customWidth="1"/>
    <col min="2" max="2" width="8.8515625" style="1" customWidth="1"/>
    <col min="3" max="3" width="53.00390625" style="1" bestFit="1" customWidth="1"/>
    <col min="4" max="4" width="15.7109375" style="2" customWidth="1"/>
    <col min="5" max="7" width="15.7109375" style="0" customWidth="1"/>
  </cols>
  <sheetData>
    <row r="1" spans="1:7" ht="18">
      <c r="A1" s="73" t="s">
        <v>119</v>
      </c>
      <c r="B1" s="73"/>
      <c r="C1" s="73"/>
      <c r="D1" s="73"/>
      <c r="E1" s="73"/>
      <c r="F1" s="73"/>
      <c r="G1" s="73"/>
    </row>
    <row r="2" spans="1:7" ht="18.75" customHeight="1">
      <c r="A2" s="72" t="s">
        <v>117</v>
      </c>
      <c r="B2" s="72"/>
      <c r="C2" s="72"/>
      <c r="D2" s="72"/>
      <c r="E2" s="72"/>
      <c r="F2" s="72"/>
      <c r="G2" s="72"/>
    </row>
    <row r="3" spans="1:7" ht="18.75" customHeight="1">
      <c r="A3" s="72" t="s">
        <v>129</v>
      </c>
      <c r="B3" s="72"/>
      <c r="C3" s="72"/>
      <c r="D3" s="72"/>
      <c r="E3" s="72"/>
      <c r="F3" s="72"/>
      <c r="G3" s="72"/>
    </row>
    <row r="4" spans="1:7" ht="18.75" customHeight="1">
      <c r="A4" s="72"/>
      <c r="B4" s="72"/>
      <c r="C4" s="72"/>
      <c r="D4" s="72"/>
      <c r="E4" s="34"/>
      <c r="F4" s="34"/>
      <c r="G4" s="34"/>
    </row>
    <row r="5" spans="1:7" ht="15">
      <c r="A5" s="5"/>
      <c r="B5" s="5"/>
      <c r="C5" s="5"/>
      <c r="D5" s="33" t="s">
        <v>122</v>
      </c>
      <c r="E5" s="35" t="s">
        <v>128</v>
      </c>
      <c r="F5" s="36" t="s">
        <v>123</v>
      </c>
      <c r="G5" s="36" t="s">
        <v>124</v>
      </c>
    </row>
    <row r="6" spans="1:7" ht="13.5" thickBot="1">
      <c r="A6" s="7" t="s">
        <v>0</v>
      </c>
      <c r="B6" s="7" t="s">
        <v>1</v>
      </c>
      <c r="C6" s="7" t="s">
        <v>2</v>
      </c>
      <c r="D6" s="6">
        <v>83075</v>
      </c>
      <c r="E6" s="6">
        <v>83075</v>
      </c>
      <c r="F6" s="6">
        <f>E6-D6</f>
        <v>0</v>
      </c>
      <c r="G6" s="37">
        <f>E6/D6-1</f>
        <v>0</v>
      </c>
    </row>
    <row r="7" spans="1:7" ht="12" customHeight="1" hidden="1" thickTop="1">
      <c r="A7" s="24"/>
      <c r="B7" s="8"/>
      <c r="C7" s="8"/>
      <c r="D7" s="3"/>
      <c r="E7" s="3"/>
      <c r="F7" s="3"/>
      <c r="G7" s="48"/>
    </row>
    <row r="8" spans="1:7" ht="12.75" hidden="1">
      <c r="A8" s="8" t="s">
        <v>0</v>
      </c>
      <c r="B8" s="21" t="s">
        <v>3</v>
      </c>
      <c r="C8" s="21" t="s">
        <v>4</v>
      </c>
      <c r="D8" s="18">
        <f>SUM(D9:D11)</f>
        <v>90429</v>
      </c>
      <c r="E8" s="18">
        <f>SUM(E9:E11)</f>
        <v>90429</v>
      </c>
      <c r="F8" s="18">
        <f>E8-D8</f>
        <v>0</v>
      </c>
      <c r="G8" s="38">
        <f>E8/D8-1</f>
        <v>0</v>
      </c>
    </row>
    <row r="9" spans="1:7" ht="12.75" customHeight="1" hidden="1">
      <c r="A9" s="11"/>
      <c r="B9" s="20" t="s">
        <v>5</v>
      </c>
      <c r="C9" s="20" t="s">
        <v>6</v>
      </c>
      <c r="D9" s="3">
        <f>89805-500</f>
        <v>89305</v>
      </c>
      <c r="E9" s="3">
        <f>89805-500</f>
        <v>89305</v>
      </c>
      <c r="F9" s="40">
        <f>E9-D9</f>
        <v>0</v>
      </c>
      <c r="G9" s="38">
        <v>0</v>
      </c>
    </row>
    <row r="10" spans="1:7" ht="12.75" hidden="1">
      <c r="A10" s="23"/>
      <c r="B10" s="20" t="s">
        <v>7</v>
      </c>
      <c r="C10" s="20" t="s">
        <v>8</v>
      </c>
      <c r="D10" s="3">
        <v>1064</v>
      </c>
      <c r="E10" s="3">
        <v>1064</v>
      </c>
      <c r="F10" s="40">
        <f>E10-D10</f>
        <v>0</v>
      </c>
      <c r="G10" s="41">
        <f>E10/D10-1</f>
        <v>0</v>
      </c>
    </row>
    <row r="11" spans="1:7" ht="12.75" hidden="1">
      <c r="A11" s="25"/>
      <c r="B11" s="26" t="s">
        <v>9</v>
      </c>
      <c r="C11" s="26" t="s">
        <v>10</v>
      </c>
      <c r="D11" s="3">
        <v>60</v>
      </c>
      <c r="E11" s="3">
        <v>60</v>
      </c>
      <c r="F11" s="42">
        <f>E11-D11</f>
        <v>0</v>
      </c>
      <c r="G11" s="43">
        <f>E11/D11-1</f>
        <v>0</v>
      </c>
    </row>
    <row r="12" spans="1:7" ht="13.5" hidden="1" thickBot="1">
      <c r="A12" s="22"/>
      <c r="B12" s="22"/>
      <c r="C12" s="22"/>
      <c r="D12" s="9"/>
      <c r="E12" s="9"/>
      <c r="F12" s="44"/>
      <c r="G12" s="45"/>
    </row>
    <row r="13" spans="1:7" ht="13.5" hidden="1" thickBot="1">
      <c r="A13" s="10" t="s">
        <v>0</v>
      </c>
      <c r="B13" s="10" t="s">
        <v>11</v>
      </c>
      <c r="C13" s="10" t="s">
        <v>12</v>
      </c>
      <c r="D13" s="9">
        <f>SUM(D15+D19)</f>
        <v>16245</v>
      </c>
      <c r="E13" s="9">
        <f>SUM(E15+E19)</f>
        <v>16245</v>
      </c>
      <c r="F13" s="9">
        <f>E13-D13</f>
        <v>0</v>
      </c>
      <c r="G13" s="46">
        <f>E13/D13-1</f>
        <v>0</v>
      </c>
    </row>
    <row r="14" spans="1:7" ht="15" customHeight="1" hidden="1">
      <c r="A14" s="11"/>
      <c r="B14" s="11"/>
      <c r="C14" s="11"/>
      <c r="D14" s="3"/>
      <c r="E14" s="3"/>
      <c r="F14" s="3"/>
      <c r="G14" s="38"/>
    </row>
    <row r="15" spans="1:7" ht="13.5" hidden="1" thickBot="1">
      <c r="A15" s="12" t="s">
        <v>0</v>
      </c>
      <c r="B15" s="12" t="s">
        <v>13</v>
      </c>
      <c r="C15" s="12" t="s">
        <v>14</v>
      </c>
      <c r="D15" s="9">
        <f>SUM(D16:D17)</f>
        <v>-4742</v>
      </c>
      <c r="E15" s="9">
        <f>SUM(E16:E17)</f>
        <v>-4742</v>
      </c>
      <c r="F15" s="9">
        <f>E15-D15</f>
        <v>0</v>
      </c>
      <c r="G15" s="46">
        <f>E15/D15-1</f>
        <v>0</v>
      </c>
    </row>
    <row r="16" spans="1:7" ht="12.75" hidden="1">
      <c r="A16" s="13"/>
      <c r="B16" s="13" t="s">
        <v>15</v>
      </c>
      <c r="C16" s="13" t="s">
        <v>16</v>
      </c>
      <c r="D16" s="3">
        <f>2300-11000</f>
        <v>-8700</v>
      </c>
      <c r="E16" s="3">
        <f>2300-11000</f>
        <v>-8700</v>
      </c>
      <c r="F16" s="3">
        <f>E16-D16</f>
        <v>0</v>
      </c>
      <c r="G16" s="38"/>
    </row>
    <row r="17" spans="1:7" ht="12.75" hidden="1">
      <c r="A17" s="13"/>
      <c r="B17" s="13" t="s">
        <v>17</v>
      </c>
      <c r="C17" s="13" t="s">
        <v>18</v>
      </c>
      <c r="D17" s="3">
        <v>3958</v>
      </c>
      <c r="E17" s="3">
        <v>3958</v>
      </c>
      <c r="F17" s="3">
        <f>E17-D17</f>
        <v>0</v>
      </c>
      <c r="G17" s="38">
        <f>E17/D17-1</f>
        <v>0</v>
      </c>
    </row>
    <row r="18" spans="1:7" ht="13.5" hidden="1" thickBot="1">
      <c r="A18" s="12"/>
      <c r="B18" s="12"/>
      <c r="C18" s="12"/>
      <c r="D18" s="9"/>
      <c r="E18" s="9"/>
      <c r="F18" s="9"/>
      <c r="G18" s="46"/>
    </row>
    <row r="19" spans="1:7" ht="13.5" hidden="1" thickBot="1">
      <c r="A19" s="12" t="s">
        <v>0</v>
      </c>
      <c r="B19" s="12" t="s">
        <v>19</v>
      </c>
      <c r="C19" s="12" t="s">
        <v>20</v>
      </c>
      <c r="D19" s="9">
        <f>SUM(D20:D21)</f>
        <v>20987</v>
      </c>
      <c r="E19" s="9">
        <f>SUM(E20:E21)</f>
        <v>20987</v>
      </c>
      <c r="F19" s="9">
        <f>E19-D19</f>
        <v>0</v>
      </c>
      <c r="G19" s="46">
        <f>E19/D19-1</f>
        <v>0</v>
      </c>
    </row>
    <row r="20" spans="1:7" ht="12.75" hidden="1">
      <c r="A20" s="13"/>
      <c r="B20" s="13" t="s">
        <v>21</v>
      </c>
      <c r="C20" s="13" t="s">
        <v>22</v>
      </c>
      <c r="D20" s="3">
        <f>19895+500</f>
        <v>20395</v>
      </c>
      <c r="E20" s="3">
        <f>19895+500</f>
        <v>20395</v>
      </c>
      <c r="F20" s="3">
        <f>E20-D20</f>
        <v>0</v>
      </c>
      <c r="G20" s="38"/>
    </row>
    <row r="21" spans="1:7" ht="12.75" hidden="1">
      <c r="A21" s="13"/>
      <c r="B21" s="13" t="s">
        <v>23</v>
      </c>
      <c r="C21" s="13" t="s">
        <v>24</v>
      </c>
      <c r="D21" s="3">
        <v>592</v>
      </c>
      <c r="E21" s="3">
        <v>592</v>
      </c>
      <c r="F21" s="3">
        <f>E21-D21</f>
        <v>0</v>
      </c>
      <c r="G21" s="38">
        <f>E21/D21-1</f>
        <v>0</v>
      </c>
    </row>
    <row r="22" spans="1:7" s="19" customFormat="1" ht="12.75" hidden="1">
      <c r="A22" s="30"/>
      <c r="B22" s="30"/>
      <c r="C22" s="30"/>
      <c r="D22" s="18"/>
      <c r="E22" s="18"/>
      <c r="F22" s="18"/>
      <c r="G22" s="39"/>
    </row>
    <row r="23" spans="1:7" ht="8.25" customHeight="1" thickTop="1">
      <c r="A23" s="4"/>
      <c r="B23" s="4"/>
      <c r="C23" s="4"/>
      <c r="D23" s="3"/>
      <c r="E23" s="3"/>
      <c r="F23" s="3"/>
      <c r="G23" s="38"/>
    </row>
    <row r="24" spans="1:7" ht="13.5" thickBot="1">
      <c r="A24" s="7" t="s">
        <v>0</v>
      </c>
      <c r="B24" s="7" t="s">
        <v>25</v>
      </c>
      <c r="C24" s="7" t="s">
        <v>26</v>
      </c>
      <c r="D24" s="6">
        <f>SUM(D26+D37)</f>
        <v>19864</v>
      </c>
      <c r="E24" s="6">
        <f>SUM(E26+E37)</f>
        <v>20155</v>
      </c>
      <c r="F24" s="6">
        <f>E24-D24</f>
        <v>291</v>
      </c>
      <c r="G24" s="37">
        <f>E24/D24-1</f>
        <v>0.01464961739830839</v>
      </c>
    </row>
    <row r="25" spans="1:7" ht="13.5" customHeight="1" thickTop="1">
      <c r="A25" s="8"/>
      <c r="B25" s="8"/>
      <c r="C25" s="8"/>
      <c r="D25" s="3"/>
      <c r="E25" s="3"/>
      <c r="F25" s="3"/>
      <c r="G25" s="38"/>
    </row>
    <row r="26" spans="1:7" ht="13.5" thickBot="1">
      <c r="A26" s="10" t="s">
        <v>0</v>
      </c>
      <c r="B26" s="10" t="s">
        <v>27</v>
      </c>
      <c r="C26" s="10" t="s">
        <v>95</v>
      </c>
      <c r="D26" s="9">
        <f>SUM(D28+D32)</f>
        <v>10900</v>
      </c>
      <c r="E26" s="9">
        <f>SUM(E28+E32)</f>
        <v>11654</v>
      </c>
      <c r="F26" s="9">
        <f>E26-D26</f>
        <v>754</v>
      </c>
      <c r="G26" s="46">
        <f>E26/D26-1</f>
        <v>0.0691743119266055</v>
      </c>
    </row>
    <row r="27" spans="1:7" ht="12.75" customHeight="1">
      <c r="A27" s="11"/>
      <c r="B27" s="11"/>
      <c r="C27" s="11"/>
      <c r="D27" s="3"/>
      <c r="E27" s="3"/>
      <c r="F27" s="3"/>
      <c r="G27" s="38"/>
    </row>
    <row r="28" spans="1:7" ht="13.5" thickBot="1">
      <c r="A28" s="12" t="s">
        <v>0</v>
      </c>
      <c r="B28" s="12" t="s">
        <v>28</v>
      </c>
      <c r="C28" s="12" t="s">
        <v>96</v>
      </c>
      <c r="D28" s="9">
        <f>SUM(D29:D30)</f>
        <v>900</v>
      </c>
      <c r="E28" s="9">
        <f>SUM(E29:E30)</f>
        <v>792</v>
      </c>
      <c r="F28" s="9">
        <f>E28-D28</f>
        <v>-108</v>
      </c>
      <c r="G28" s="46">
        <f>E28/D28-1</f>
        <v>-0.12</v>
      </c>
    </row>
    <row r="29" spans="1:7" ht="12.75">
      <c r="A29" s="13"/>
      <c r="B29" s="13" t="s">
        <v>29</v>
      </c>
      <c r="C29" s="13" t="s">
        <v>30</v>
      </c>
      <c r="D29" s="3">
        <v>900</v>
      </c>
      <c r="E29" s="3">
        <v>792</v>
      </c>
      <c r="F29" s="3">
        <f>E29-D29</f>
        <v>-108</v>
      </c>
      <c r="G29" s="38">
        <f>E29/D29-1</f>
        <v>-0.12</v>
      </c>
    </row>
    <row r="30" spans="1:7" ht="12.75">
      <c r="A30" s="13"/>
      <c r="B30" s="13" t="s">
        <v>32</v>
      </c>
      <c r="C30" s="13" t="s">
        <v>31</v>
      </c>
      <c r="D30" s="3">
        <v>0</v>
      </c>
      <c r="E30" s="3">
        <v>0</v>
      </c>
      <c r="F30" s="3">
        <f>E30-D30</f>
        <v>0</v>
      </c>
      <c r="G30" s="38"/>
    </row>
    <row r="31" spans="1:7" ht="13.5" thickBot="1">
      <c r="A31" s="12"/>
      <c r="B31" s="12"/>
      <c r="C31" s="12"/>
      <c r="D31" s="9"/>
      <c r="E31" s="9"/>
      <c r="F31" s="9"/>
      <c r="G31" s="46"/>
    </row>
    <row r="32" spans="1:7" ht="13.5" thickBot="1">
      <c r="A32" s="12" t="s">
        <v>0</v>
      </c>
      <c r="B32" s="12" t="s">
        <v>33</v>
      </c>
      <c r="C32" s="12" t="s">
        <v>97</v>
      </c>
      <c r="D32" s="9">
        <f>SUM(D33:D35)</f>
        <v>10000</v>
      </c>
      <c r="E32" s="9">
        <f>SUM(E33:E35)</f>
        <v>10862</v>
      </c>
      <c r="F32" s="9">
        <f>E32-D32</f>
        <v>862</v>
      </c>
      <c r="G32" s="46">
        <f>E32/D32-1</f>
        <v>0.08620000000000005</v>
      </c>
    </row>
    <row r="33" spans="1:7" ht="12.75">
      <c r="A33" s="13"/>
      <c r="B33" s="13" t="s">
        <v>34</v>
      </c>
      <c r="C33" s="13" t="s">
        <v>35</v>
      </c>
      <c r="D33" s="3">
        <v>10000</v>
      </c>
      <c r="E33" s="3">
        <f>10833</f>
        <v>10833</v>
      </c>
      <c r="F33" s="3">
        <f>E33-D33</f>
        <v>833</v>
      </c>
      <c r="G33" s="38">
        <f>E33/D33-1</f>
        <v>0.08329999999999993</v>
      </c>
    </row>
    <row r="34" spans="1:7" ht="12.75">
      <c r="A34" s="13"/>
      <c r="B34" s="13" t="s">
        <v>36</v>
      </c>
      <c r="C34" s="13" t="s">
        <v>37</v>
      </c>
      <c r="D34" s="3">
        <v>0</v>
      </c>
      <c r="E34" s="3">
        <v>0</v>
      </c>
      <c r="F34" s="3">
        <f>E34-D34</f>
        <v>0</v>
      </c>
      <c r="G34" s="38"/>
    </row>
    <row r="35" spans="1:7" ht="12.75">
      <c r="A35" s="13"/>
      <c r="B35" s="13" t="s">
        <v>38</v>
      </c>
      <c r="C35" s="13" t="s">
        <v>125</v>
      </c>
      <c r="D35" s="3">
        <v>0</v>
      </c>
      <c r="E35" s="3">
        <v>29</v>
      </c>
      <c r="F35" s="3">
        <f>E35-D35</f>
        <v>29</v>
      </c>
      <c r="G35" s="38"/>
    </row>
    <row r="36" spans="1:7" ht="13.5" thickBot="1">
      <c r="A36" s="10"/>
      <c r="B36" s="10"/>
      <c r="C36" s="10"/>
      <c r="D36" s="9"/>
      <c r="E36" s="9"/>
      <c r="F36" s="9"/>
      <c r="G36" s="46"/>
    </row>
    <row r="37" spans="1:7" ht="13.5" thickBot="1">
      <c r="A37" s="10" t="s">
        <v>0</v>
      </c>
      <c r="B37" s="10" t="s">
        <v>39</v>
      </c>
      <c r="C37" s="10" t="s">
        <v>40</v>
      </c>
      <c r="D37" s="9">
        <f>SUM(D39+D44+D49)</f>
        <v>8964</v>
      </c>
      <c r="E37" s="9">
        <f>SUM(E39+E44+E49)</f>
        <v>8501</v>
      </c>
      <c r="F37" s="9">
        <f>E37-D37</f>
        <v>-463</v>
      </c>
      <c r="G37" s="46">
        <f>E37/D37-1</f>
        <v>-0.051651048639000496</v>
      </c>
    </row>
    <row r="38" spans="1:7" ht="12" customHeight="1">
      <c r="A38" s="11"/>
      <c r="B38" s="11"/>
      <c r="C38" s="11"/>
      <c r="D38" s="3"/>
      <c r="E38" s="3"/>
      <c r="F38" s="3"/>
      <c r="G38" s="38"/>
    </row>
    <row r="39" spans="1:7" ht="13.5" thickBot="1">
      <c r="A39" s="12" t="s">
        <v>0</v>
      </c>
      <c r="B39" s="12" t="s">
        <v>41</v>
      </c>
      <c r="C39" s="12" t="s">
        <v>42</v>
      </c>
      <c r="D39" s="9">
        <f>SUM(D40:D42)</f>
        <v>5500</v>
      </c>
      <c r="E39" s="9">
        <f>SUM(E40:E42)</f>
        <v>5090</v>
      </c>
      <c r="F39" s="9">
        <f>E39-D39</f>
        <v>-410</v>
      </c>
      <c r="G39" s="46">
        <f>E39/D39-1</f>
        <v>-0.07454545454545458</v>
      </c>
    </row>
    <row r="40" spans="1:7" ht="12.75">
      <c r="A40" s="13"/>
      <c r="B40" s="13" t="s">
        <v>43</v>
      </c>
      <c r="C40" s="13" t="s">
        <v>44</v>
      </c>
      <c r="D40" s="3">
        <v>500</v>
      </c>
      <c r="E40" s="3">
        <v>523</v>
      </c>
      <c r="F40" s="3">
        <f>E40-D40</f>
        <v>23</v>
      </c>
      <c r="G40" s="38">
        <f>E40/D40-1</f>
        <v>0.04600000000000004</v>
      </c>
    </row>
    <row r="41" spans="1:7" ht="12.75">
      <c r="A41" s="13"/>
      <c r="B41" s="13" t="s">
        <v>45</v>
      </c>
      <c r="C41" s="13" t="s">
        <v>46</v>
      </c>
      <c r="D41" s="3">
        <v>4500</v>
      </c>
      <c r="E41" s="3">
        <v>4243</v>
      </c>
      <c r="F41" s="3">
        <f>E41-D41</f>
        <v>-257</v>
      </c>
      <c r="G41" s="38">
        <f>E41/D41-1</f>
        <v>-0.05711111111111111</v>
      </c>
    </row>
    <row r="42" spans="1:7" ht="12.75">
      <c r="A42" s="13"/>
      <c r="B42" s="13" t="s">
        <v>47</v>
      </c>
      <c r="C42" s="13" t="s">
        <v>48</v>
      </c>
      <c r="D42" s="3">
        <v>500</v>
      </c>
      <c r="E42" s="3">
        <v>324</v>
      </c>
      <c r="F42" s="3">
        <f>E42-D42</f>
        <v>-176</v>
      </c>
      <c r="G42" s="67">
        <f>E42/D42-1</f>
        <v>-0.352</v>
      </c>
    </row>
    <row r="43" spans="1:7" ht="10.5" customHeight="1">
      <c r="A43" s="30"/>
      <c r="B43" s="30"/>
      <c r="C43" s="30"/>
      <c r="D43" s="18"/>
      <c r="E43" s="18"/>
      <c r="F43" s="18"/>
      <c r="G43" s="39"/>
    </row>
    <row r="44" spans="1:7" ht="13.5" thickBot="1">
      <c r="A44" s="12" t="s">
        <v>0</v>
      </c>
      <c r="B44" s="12" t="s">
        <v>49</v>
      </c>
      <c r="C44" s="12" t="s">
        <v>50</v>
      </c>
      <c r="D44" s="9">
        <f>SUM(D45:D47)</f>
        <v>2450</v>
      </c>
      <c r="E44" s="9">
        <f>SUM(E45:E47)</f>
        <v>2791</v>
      </c>
      <c r="F44" s="9">
        <f>E44-D44</f>
        <v>341</v>
      </c>
      <c r="G44" s="46">
        <f>E44/D44-1</f>
        <v>0.13918367346938765</v>
      </c>
    </row>
    <row r="45" spans="1:7" ht="12.75">
      <c r="A45" s="13"/>
      <c r="B45" s="13" t="s">
        <v>51</v>
      </c>
      <c r="C45" s="13" t="s">
        <v>52</v>
      </c>
      <c r="D45" s="3">
        <v>150</v>
      </c>
      <c r="E45" s="3">
        <v>208</v>
      </c>
      <c r="F45" s="3">
        <f>E45-D45</f>
        <v>58</v>
      </c>
      <c r="G45" s="38">
        <f>E45/D45-1</f>
        <v>0.3866666666666667</v>
      </c>
    </row>
    <row r="46" spans="1:7" ht="12.75">
      <c r="A46" s="13"/>
      <c r="B46" s="13" t="s">
        <v>53</v>
      </c>
      <c r="C46" s="13" t="s">
        <v>54</v>
      </c>
      <c r="D46" s="3">
        <v>2300</v>
      </c>
      <c r="E46" s="3">
        <v>2583</v>
      </c>
      <c r="F46" s="3">
        <f>E46-D46</f>
        <v>283</v>
      </c>
      <c r="G46" s="38">
        <f>E46/D46-1</f>
        <v>0.12304347826086959</v>
      </c>
    </row>
    <row r="47" spans="1:7" ht="12.75">
      <c r="A47" s="13"/>
      <c r="B47" s="13" t="s">
        <v>55</v>
      </c>
      <c r="C47" s="13" t="s">
        <v>56</v>
      </c>
      <c r="D47" s="3">
        <v>0</v>
      </c>
      <c r="E47" s="3">
        <v>0</v>
      </c>
      <c r="F47" s="3">
        <f>E47-D47</f>
        <v>0</v>
      </c>
      <c r="G47" s="38"/>
    </row>
    <row r="48" spans="1:7" ht="10.5" customHeight="1">
      <c r="A48" s="30"/>
      <c r="B48" s="30"/>
      <c r="C48" s="30"/>
      <c r="D48" s="18"/>
      <c r="E48" s="18"/>
      <c r="F48" s="18"/>
      <c r="G48" s="39"/>
    </row>
    <row r="49" spans="1:7" ht="13.5" thickBot="1">
      <c r="A49" s="12" t="s">
        <v>0</v>
      </c>
      <c r="B49" s="12">
        <v>124</v>
      </c>
      <c r="C49" s="12" t="s">
        <v>130</v>
      </c>
      <c r="D49" s="9">
        <f>SUM(D50:D52)</f>
        <v>1014</v>
      </c>
      <c r="E49" s="9">
        <f>SUM(E50:E52)</f>
        <v>620</v>
      </c>
      <c r="F49" s="9">
        <f>E49-D49</f>
        <v>-394</v>
      </c>
      <c r="G49" s="46">
        <f>E49/D49-1</f>
        <v>-0.388560157790927</v>
      </c>
    </row>
    <row r="50" spans="1:7" ht="12.75">
      <c r="A50" s="13"/>
      <c r="B50" s="13">
        <v>1241</v>
      </c>
      <c r="C50" s="13" t="s">
        <v>131</v>
      </c>
      <c r="D50" s="3">
        <v>0</v>
      </c>
      <c r="E50" s="3">
        <v>0</v>
      </c>
      <c r="F50" s="3">
        <f>E50-D50</f>
        <v>0</v>
      </c>
      <c r="G50" s="38"/>
    </row>
    <row r="51" spans="1:7" ht="12.75">
      <c r="A51" s="13"/>
      <c r="B51" s="13">
        <v>1242</v>
      </c>
      <c r="C51" s="13" t="s">
        <v>132</v>
      </c>
      <c r="D51" s="3">
        <v>1014</v>
      </c>
      <c r="E51" s="3">
        <v>620</v>
      </c>
      <c r="F51" s="3">
        <f>E51-D51</f>
        <v>-394</v>
      </c>
      <c r="G51" s="38">
        <f>E51/D51-1</f>
        <v>-0.388560157790927</v>
      </c>
    </row>
    <row r="52" spans="1:7" ht="12.75">
      <c r="A52" s="13"/>
      <c r="B52" s="13">
        <v>1243</v>
      </c>
      <c r="C52" s="13" t="s">
        <v>133</v>
      </c>
      <c r="D52" s="3">
        <v>0</v>
      </c>
      <c r="E52" s="3">
        <v>0</v>
      </c>
      <c r="F52" s="3">
        <f>E52-D52</f>
        <v>0</v>
      </c>
      <c r="G52" s="38"/>
    </row>
    <row r="53" spans="1:7" ht="12.75">
      <c r="A53" s="17"/>
      <c r="B53" s="17"/>
      <c r="C53" s="17"/>
      <c r="D53" s="18"/>
      <c r="E53" s="18"/>
      <c r="F53" s="18"/>
      <c r="G53" s="39"/>
    </row>
    <row r="54" spans="1:7" ht="13.5" thickBot="1">
      <c r="A54" s="7" t="s">
        <v>0</v>
      </c>
      <c r="B54" s="7">
        <v>2</v>
      </c>
      <c r="C54" s="7" t="s">
        <v>57</v>
      </c>
      <c r="D54" s="6">
        <f>SUM(D56+D72)</f>
        <v>30919</v>
      </c>
      <c r="E54" s="6">
        <f>SUM(E56+E72)</f>
        <v>28647</v>
      </c>
      <c r="F54" s="6">
        <f>E54-D54</f>
        <v>-2272</v>
      </c>
      <c r="G54" s="37">
        <f>E54/D54-1</f>
        <v>-0.07348232478411332</v>
      </c>
    </row>
    <row r="55" spans="1:7" ht="6.75" customHeight="1" thickBot="1" thickTop="1">
      <c r="A55" s="8"/>
      <c r="B55" s="8"/>
      <c r="C55" s="8"/>
      <c r="D55" s="3"/>
      <c r="E55" s="3"/>
      <c r="F55" s="3"/>
      <c r="G55" s="38"/>
    </row>
    <row r="56" spans="1:7" ht="13.5" thickBot="1">
      <c r="A56" s="27" t="s">
        <v>0</v>
      </c>
      <c r="B56" s="27" t="s">
        <v>58</v>
      </c>
      <c r="C56" s="27" t="s">
        <v>59</v>
      </c>
      <c r="D56" s="28">
        <f>SUM(D57:D70)</f>
        <v>28907</v>
      </c>
      <c r="E56" s="28">
        <f>SUM(E57:E70)</f>
        <v>26270</v>
      </c>
      <c r="F56" s="28">
        <f aca="true" t="shared" si="0" ref="F56:F61">E56-D56</f>
        <v>-2637</v>
      </c>
      <c r="G56" s="47">
        <f aca="true" t="shared" si="1" ref="G56:G72">E56/D56-1</f>
        <v>-0.09122357906389456</v>
      </c>
    </row>
    <row r="57" spans="1:7" ht="12.75">
      <c r="A57" s="13"/>
      <c r="B57" s="13" t="s">
        <v>60</v>
      </c>
      <c r="C57" s="13" t="s">
        <v>61</v>
      </c>
      <c r="D57" s="68">
        <v>0</v>
      </c>
      <c r="E57" s="3">
        <v>0</v>
      </c>
      <c r="F57" s="3">
        <f t="shared" si="0"/>
        <v>0</v>
      </c>
      <c r="G57" s="38">
        <v>1</v>
      </c>
    </row>
    <row r="58" spans="1:7" ht="12.75">
      <c r="A58" s="13"/>
      <c r="B58" s="13" t="s">
        <v>62</v>
      </c>
      <c r="C58" s="13" t="s">
        <v>63</v>
      </c>
      <c r="D58" s="68">
        <v>18500</v>
      </c>
      <c r="E58" s="3">
        <v>16468</v>
      </c>
      <c r="F58" s="3">
        <f t="shared" si="0"/>
        <v>-2032</v>
      </c>
      <c r="G58" s="38">
        <f t="shared" si="1"/>
        <v>-0.10983783783783785</v>
      </c>
    </row>
    <row r="59" spans="1:7" ht="12.75">
      <c r="A59" s="13"/>
      <c r="B59" s="13" t="s">
        <v>64</v>
      </c>
      <c r="C59" s="13" t="s">
        <v>65</v>
      </c>
      <c r="D59" s="68">
        <v>2700</v>
      </c>
      <c r="E59" s="3">
        <v>2579</v>
      </c>
      <c r="F59" s="3">
        <f t="shared" si="0"/>
        <v>-121</v>
      </c>
      <c r="G59" s="38">
        <f t="shared" si="1"/>
        <v>-0.04481481481481486</v>
      </c>
    </row>
    <row r="60" spans="1:7" ht="12.75">
      <c r="A60" s="13"/>
      <c r="B60" s="13" t="s">
        <v>66</v>
      </c>
      <c r="C60" s="13" t="s">
        <v>67</v>
      </c>
      <c r="D60" s="68">
        <v>3000</v>
      </c>
      <c r="E60" s="3">
        <v>2261</v>
      </c>
      <c r="F60" s="3">
        <f t="shared" si="0"/>
        <v>-739</v>
      </c>
      <c r="G60" s="38">
        <f t="shared" si="1"/>
        <v>-0.2463333333333333</v>
      </c>
    </row>
    <row r="61" spans="1:7" ht="12.75">
      <c r="A61" s="13"/>
      <c r="B61" s="13" t="s">
        <v>68</v>
      </c>
      <c r="C61" s="13" t="s">
        <v>69</v>
      </c>
      <c r="D61" s="68">
        <v>2000</v>
      </c>
      <c r="E61" s="3">
        <v>1920</v>
      </c>
      <c r="F61" s="3">
        <f t="shared" si="0"/>
        <v>-80</v>
      </c>
      <c r="G61" s="38">
        <f t="shared" si="1"/>
        <v>-0.040000000000000036</v>
      </c>
    </row>
    <row r="62" spans="1:7" ht="12.75">
      <c r="A62" s="13"/>
      <c r="B62" s="13" t="s">
        <v>70</v>
      </c>
      <c r="C62" s="13" t="s">
        <v>71</v>
      </c>
      <c r="D62" s="68">
        <v>0</v>
      </c>
      <c r="E62" s="3">
        <v>0</v>
      </c>
      <c r="F62" s="3">
        <v>10</v>
      </c>
      <c r="G62" s="38"/>
    </row>
    <row r="63" spans="1:7" ht="12.75">
      <c r="A63" s="13"/>
      <c r="B63" s="13" t="s">
        <v>72</v>
      </c>
      <c r="C63" s="13" t="s">
        <v>73</v>
      </c>
      <c r="D63" s="68">
        <v>107</v>
      </c>
      <c r="E63" s="3">
        <v>8</v>
      </c>
      <c r="F63" s="3">
        <f>E63-D63</f>
        <v>-99</v>
      </c>
      <c r="G63" s="38">
        <f t="shared" si="1"/>
        <v>-0.9252336448598131</v>
      </c>
    </row>
    <row r="64" spans="1:7" ht="12.75">
      <c r="A64" s="13"/>
      <c r="B64" s="13" t="s">
        <v>74</v>
      </c>
      <c r="C64" s="13" t="s">
        <v>121</v>
      </c>
      <c r="D64" s="68">
        <v>850</v>
      </c>
      <c r="E64" s="3">
        <v>735</v>
      </c>
      <c r="F64" s="3">
        <f>E64-D64</f>
        <v>-115</v>
      </c>
      <c r="G64" s="38">
        <f t="shared" si="1"/>
        <v>-0.1352941176470588</v>
      </c>
    </row>
    <row r="65" spans="1:7" ht="12.75">
      <c r="A65" s="13"/>
      <c r="B65" s="13" t="s">
        <v>75</v>
      </c>
      <c r="C65" s="13" t="s">
        <v>76</v>
      </c>
      <c r="D65" s="68">
        <v>0</v>
      </c>
      <c r="E65" s="3">
        <v>0</v>
      </c>
      <c r="F65" s="3">
        <f>E65-D65</f>
        <v>0</v>
      </c>
      <c r="G65" s="38"/>
    </row>
    <row r="66" spans="1:7" ht="12.75">
      <c r="A66" s="13"/>
      <c r="B66" s="13" t="s">
        <v>77</v>
      </c>
      <c r="C66" s="13" t="s">
        <v>78</v>
      </c>
      <c r="D66" s="68">
        <v>250</v>
      </c>
      <c r="E66" s="3">
        <v>128</v>
      </c>
      <c r="F66" s="3">
        <f>E66-D66</f>
        <v>-122</v>
      </c>
      <c r="G66" s="38">
        <f t="shared" si="1"/>
        <v>-0.488</v>
      </c>
    </row>
    <row r="67" spans="1:7" ht="12.75">
      <c r="A67" s="13"/>
      <c r="B67" s="13">
        <v>2113</v>
      </c>
      <c r="C67" s="13" t="s">
        <v>118</v>
      </c>
      <c r="D67" s="68">
        <v>600</v>
      </c>
      <c r="E67" s="3">
        <v>623</v>
      </c>
      <c r="F67" s="3">
        <f>E67-D67</f>
        <v>23</v>
      </c>
      <c r="G67" s="38">
        <f t="shared" si="1"/>
        <v>0.03833333333333333</v>
      </c>
    </row>
    <row r="68" spans="1:7" ht="12.75">
      <c r="A68" s="13"/>
      <c r="B68" s="13" t="s">
        <v>79</v>
      </c>
      <c r="C68" s="13" t="s">
        <v>80</v>
      </c>
      <c r="D68" s="68">
        <v>0</v>
      </c>
      <c r="E68" s="3">
        <v>0</v>
      </c>
      <c r="F68" s="3">
        <f>E68-D69</f>
        <v>0</v>
      </c>
      <c r="G68" s="38">
        <v>0</v>
      </c>
    </row>
    <row r="69" spans="1:7" ht="12.75">
      <c r="A69" s="13"/>
      <c r="B69" s="13" t="s">
        <v>81</v>
      </c>
      <c r="C69" s="13" t="s">
        <v>82</v>
      </c>
      <c r="D69" s="68">
        <v>0</v>
      </c>
      <c r="E69" s="3">
        <v>0</v>
      </c>
      <c r="F69" s="3">
        <v>0</v>
      </c>
      <c r="G69" s="38">
        <v>0</v>
      </c>
    </row>
    <row r="70" spans="1:7" ht="12.75">
      <c r="A70" s="13"/>
      <c r="B70" s="13" t="s">
        <v>83</v>
      </c>
      <c r="C70" s="13" t="s">
        <v>120</v>
      </c>
      <c r="D70" s="68">
        <v>900</v>
      </c>
      <c r="E70" s="3">
        <v>1548</v>
      </c>
      <c r="F70" s="3">
        <f>E70-D71</f>
        <v>1548</v>
      </c>
      <c r="G70" s="38">
        <f t="shared" si="1"/>
        <v>0.72</v>
      </c>
    </row>
    <row r="71" spans="1:7" ht="6.75" customHeight="1" thickBot="1">
      <c r="A71" s="10"/>
      <c r="B71" s="10"/>
      <c r="C71" s="10"/>
      <c r="D71" s="9"/>
      <c r="E71" s="9"/>
      <c r="F71" s="9"/>
      <c r="G71" s="46"/>
    </row>
    <row r="72" spans="1:7" ht="13.5" thickBot="1">
      <c r="A72" s="10" t="s">
        <v>0</v>
      </c>
      <c r="B72" s="10" t="s">
        <v>84</v>
      </c>
      <c r="C72" s="10" t="s">
        <v>85</v>
      </c>
      <c r="D72" s="9">
        <f>SUM(D74+D79)</f>
        <v>2012</v>
      </c>
      <c r="E72" s="9">
        <f>SUM(E74+E79)</f>
        <v>2377</v>
      </c>
      <c r="F72" s="9">
        <f>E72-D72</f>
        <v>365</v>
      </c>
      <c r="G72" s="47">
        <f t="shared" si="1"/>
        <v>0.1814115308151094</v>
      </c>
    </row>
    <row r="73" spans="1:7" ht="6.75" customHeight="1" thickBot="1">
      <c r="A73" s="11"/>
      <c r="B73" s="11"/>
      <c r="C73" s="11"/>
      <c r="D73" s="3"/>
      <c r="E73" s="3"/>
      <c r="F73" s="3"/>
      <c r="G73" s="45"/>
    </row>
    <row r="74" spans="1:7" ht="13.5" thickBot="1">
      <c r="A74" s="29" t="s">
        <v>0</v>
      </c>
      <c r="B74" s="29" t="s">
        <v>86</v>
      </c>
      <c r="C74" s="29" t="s">
        <v>87</v>
      </c>
      <c r="D74" s="28">
        <f>SUM(D75:D77)</f>
        <v>1471</v>
      </c>
      <c r="E74" s="28">
        <f>SUM(E75:E77)</f>
        <v>1240</v>
      </c>
      <c r="F74" s="28">
        <f>E74-D74</f>
        <v>-231</v>
      </c>
      <c r="G74" s="45">
        <v>0</v>
      </c>
    </row>
    <row r="75" spans="1:7" ht="12.75">
      <c r="A75" s="13"/>
      <c r="B75" s="13" t="s">
        <v>88</v>
      </c>
      <c r="C75" s="13" t="s">
        <v>89</v>
      </c>
      <c r="D75" s="68">
        <v>421</v>
      </c>
      <c r="E75" s="3">
        <v>129</v>
      </c>
      <c r="F75" s="3">
        <f>E75-D75</f>
        <v>-292</v>
      </c>
      <c r="G75" s="38">
        <v>0</v>
      </c>
    </row>
    <row r="76" spans="1:7" ht="12.75">
      <c r="A76" s="13"/>
      <c r="B76" s="13">
        <v>22197</v>
      </c>
      <c r="C76" s="13" t="s">
        <v>127</v>
      </c>
      <c r="D76" s="68">
        <v>970</v>
      </c>
      <c r="E76" s="3">
        <v>1036</v>
      </c>
      <c r="F76" s="3">
        <f>E76-D76</f>
        <v>66</v>
      </c>
      <c r="G76" s="38">
        <v>0</v>
      </c>
    </row>
    <row r="77" spans="1:7" ht="12.75">
      <c r="A77" s="49"/>
      <c r="B77" s="13">
        <v>22198</v>
      </c>
      <c r="C77" s="13" t="s">
        <v>112</v>
      </c>
      <c r="D77" s="68">
        <v>80</v>
      </c>
      <c r="E77" s="3">
        <v>75</v>
      </c>
      <c r="F77" s="3">
        <f>E77-D77</f>
        <v>-5</v>
      </c>
      <c r="G77" s="38">
        <v>0</v>
      </c>
    </row>
    <row r="78" spans="1:7" ht="8.25" customHeight="1" thickBot="1">
      <c r="A78" s="50"/>
      <c r="B78" s="12"/>
      <c r="C78" s="12"/>
      <c r="D78" s="9"/>
      <c r="E78" s="9"/>
      <c r="F78" s="9"/>
      <c r="G78" s="46"/>
    </row>
    <row r="79" spans="1:7" ht="13.5" thickBot="1">
      <c r="A79" s="51" t="s">
        <v>0</v>
      </c>
      <c r="B79" s="12" t="s">
        <v>90</v>
      </c>
      <c r="C79" s="12" t="s">
        <v>91</v>
      </c>
      <c r="D79" s="9">
        <f>SUM(D80:D83)</f>
        <v>541</v>
      </c>
      <c r="E79" s="9">
        <f>SUM(E80:E83)</f>
        <v>1137</v>
      </c>
      <c r="F79" s="28">
        <f>E79-D79</f>
        <v>596</v>
      </c>
      <c r="G79" s="46">
        <f>E79/D79-1</f>
        <v>1.101663585951941</v>
      </c>
    </row>
    <row r="80" spans="1:7" ht="12.75">
      <c r="A80" s="13"/>
      <c r="B80" s="13" t="s">
        <v>92</v>
      </c>
      <c r="C80" s="13" t="s">
        <v>113</v>
      </c>
      <c r="D80" s="68">
        <v>400</v>
      </c>
      <c r="E80" s="3">
        <v>799</v>
      </c>
      <c r="F80" s="3">
        <f>E80-D80</f>
        <v>399</v>
      </c>
      <c r="G80" s="38">
        <f>E80/D80-1</f>
        <v>0.9975</v>
      </c>
    </row>
    <row r="81" spans="1:7" ht="12.75">
      <c r="A81" s="13"/>
      <c r="B81" s="13" t="s">
        <v>93</v>
      </c>
      <c r="C81" s="13" t="s">
        <v>94</v>
      </c>
      <c r="D81" s="68">
        <v>11</v>
      </c>
      <c r="E81" s="3">
        <v>9</v>
      </c>
      <c r="F81" s="3">
        <f>E81-D81</f>
        <v>-2</v>
      </c>
      <c r="G81" s="38">
        <f>E81/D81-1</f>
        <v>-0.18181818181818177</v>
      </c>
    </row>
    <row r="82" spans="1:7" ht="12.75">
      <c r="A82" s="13"/>
      <c r="B82" s="13">
        <v>22297</v>
      </c>
      <c r="C82" s="13" t="s">
        <v>110</v>
      </c>
      <c r="D82" s="68">
        <v>100</v>
      </c>
      <c r="E82" s="3">
        <v>297</v>
      </c>
      <c r="F82" s="3">
        <f>E82-D82</f>
        <v>197</v>
      </c>
      <c r="G82" s="38">
        <f>E82/D82-1</f>
        <v>1.9700000000000002</v>
      </c>
    </row>
    <row r="83" spans="1:7" ht="12.75">
      <c r="A83" s="25"/>
      <c r="B83" s="13">
        <v>22298</v>
      </c>
      <c r="C83" s="13" t="s">
        <v>111</v>
      </c>
      <c r="D83" s="68">
        <v>30</v>
      </c>
      <c r="E83" s="3">
        <v>32</v>
      </c>
      <c r="F83" s="3">
        <f>E83-D83</f>
        <v>2</v>
      </c>
      <c r="G83" s="38">
        <f>E83/D83-1</f>
        <v>0.06666666666666665</v>
      </c>
    </row>
    <row r="84" spans="1:7" ht="6.75" customHeight="1">
      <c r="A84" s="25"/>
      <c r="B84" s="17"/>
      <c r="C84" s="17"/>
      <c r="D84" s="18"/>
      <c r="E84" s="18"/>
      <c r="F84" s="18"/>
      <c r="G84" s="39"/>
    </row>
    <row r="85" spans="1:7" s="19" customFormat="1" ht="13.5" thickBot="1">
      <c r="A85" s="52">
        <v>4</v>
      </c>
      <c r="B85" s="7">
        <v>4</v>
      </c>
      <c r="C85" s="7" t="s">
        <v>114</v>
      </c>
      <c r="D85" s="6">
        <v>0</v>
      </c>
      <c r="E85" s="6">
        <v>0</v>
      </c>
      <c r="F85" s="6">
        <f>E85-D85</f>
        <v>0</v>
      </c>
      <c r="G85" s="37">
        <v>0</v>
      </c>
    </row>
    <row r="86" spans="1:7" ht="15.75" thickTop="1">
      <c r="A86" s="13"/>
      <c r="B86" s="4"/>
      <c r="C86" s="4"/>
      <c r="D86" s="3"/>
      <c r="E86" s="3"/>
      <c r="F86" s="3"/>
      <c r="G86" s="38"/>
    </row>
    <row r="87" spans="1:7" ht="13.5" thickBot="1">
      <c r="A87" s="7"/>
      <c r="B87" s="7"/>
      <c r="C87" s="7" t="s">
        <v>116</v>
      </c>
      <c r="D87" s="6">
        <v>72020</v>
      </c>
      <c r="E87" s="6">
        <f>E89+E94</f>
        <v>74583</v>
      </c>
      <c r="F87" s="6"/>
      <c r="G87" s="37"/>
    </row>
    <row r="88" spans="1:7" ht="8.25" customHeight="1" thickTop="1">
      <c r="A88" s="13"/>
      <c r="B88" s="8"/>
      <c r="C88" s="8"/>
      <c r="D88" s="3"/>
      <c r="E88" s="3"/>
      <c r="F88" s="3"/>
      <c r="G88" s="38"/>
    </row>
    <row r="89" spans="1:7" ht="13.5" hidden="1" thickBot="1">
      <c r="A89" s="27"/>
      <c r="B89" s="27"/>
      <c r="C89" s="27" t="s">
        <v>98</v>
      </c>
      <c r="D89" s="28"/>
      <c r="E89" s="28">
        <f>SUM(E90:E92)</f>
        <v>-71759</v>
      </c>
      <c r="F89" s="28"/>
      <c r="G89" s="47"/>
    </row>
    <row r="90" spans="1:7" ht="12.75" hidden="1">
      <c r="A90" s="13"/>
      <c r="B90" s="13"/>
      <c r="C90" s="13" t="s">
        <v>6</v>
      </c>
      <c r="D90" s="3"/>
      <c r="E90" s="3"/>
      <c r="F90" s="3"/>
      <c r="G90" s="38"/>
    </row>
    <row r="91" spans="1:7" ht="15" hidden="1">
      <c r="A91" s="4"/>
      <c r="B91" s="13"/>
      <c r="C91" s="13" t="s">
        <v>8</v>
      </c>
      <c r="D91" s="3"/>
      <c r="E91" s="3">
        <v>-71811</v>
      </c>
      <c r="F91" s="3"/>
      <c r="G91" s="38"/>
    </row>
    <row r="92" spans="1:7" ht="13.5" hidden="1" thickBot="1">
      <c r="A92" s="7"/>
      <c r="B92" s="13"/>
      <c r="C92" s="13" t="s">
        <v>126</v>
      </c>
      <c r="D92" s="3"/>
      <c r="E92" s="3">
        <v>52</v>
      </c>
      <c r="F92" s="3"/>
      <c r="G92" s="38"/>
    </row>
    <row r="93" spans="1:7" ht="14.25" hidden="1" thickBot="1" thickTop="1">
      <c r="A93" s="10"/>
      <c r="B93" s="10"/>
      <c r="C93" s="10"/>
      <c r="D93" s="9"/>
      <c r="E93" s="9"/>
      <c r="F93" s="9"/>
      <c r="G93" s="46"/>
    </row>
    <row r="94" spans="1:7" ht="13.5" hidden="1" thickBot="1">
      <c r="A94" s="10"/>
      <c r="B94" s="10"/>
      <c r="C94" s="10" t="s">
        <v>99</v>
      </c>
      <c r="D94" s="9"/>
      <c r="E94" s="9">
        <f>SUM(E96+E100)</f>
        <v>146342</v>
      </c>
      <c r="F94" s="9"/>
      <c r="G94" s="46"/>
    </row>
    <row r="95" spans="1:7" ht="12.75" hidden="1">
      <c r="A95" s="11"/>
      <c r="B95" s="11"/>
      <c r="C95" s="11"/>
      <c r="D95" s="3"/>
      <c r="E95" s="3"/>
      <c r="F95" s="3"/>
      <c r="G95" s="38"/>
    </row>
    <row r="96" spans="1:7" ht="12.75" customHeight="1" hidden="1" thickBot="1">
      <c r="A96" s="12"/>
      <c r="B96" s="12"/>
      <c r="C96" s="12" t="s">
        <v>100</v>
      </c>
      <c r="D96" s="9"/>
      <c r="E96" s="9">
        <f>SUM(E97:E98)</f>
        <v>145894</v>
      </c>
      <c r="F96" s="9"/>
      <c r="G96" s="46"/>
    </row>
    <row r="97" spans="1:7" ht="12.75" hidden="1">
      <c r="A97" s="13"/>
      <c r="B97" s="13"/>
      <c r="C97" s="13" t="s">
        <v>101</v>
      </c>
      <c r="D97" s="3"/>
      <c r="E97" s="3"/>
      <c r="F97" s="3"/>
      <c r="G97" s="38"/>
    </row>
    <row r="98" spans="1:7" ht="12.75" hidden="1">
      <c r="A98" s="13"/>
      <c r="B98" s="13"/>
      <c r="C98" s="13" t="s">
        <v>102</v>
      </c>
      <c r="D98" s="3"/>
      <c r="E98" s="3">
        <v>145894</v>
      </c>
      <c r="F98" s="3"/>
      <c r="G98" s="38"/>
    </row>
    <row r="99" spans="1:7" ht="13.5" hidden="1" thickBot="1">
      <c r="A99" s="12"/>
      <c r="B99" s="12"/>
      <c r="C99" s="12"/>
      <c r="D99" s="9"/>
      <c r="E99" s="9"/>
      <c r="F99" s="9"/>
      <c r="G99" s="46"/>
    </row>
    <row r="100" spans="1:7" ht="13.5" hidden="1" thickBot="1">
      <c r="A100" s="12"/>
      <c r="B100" s="12"/>
      <c r="C100" s="12" t="s">
        <v>20</v>
      </c>
      <c r="D100" s="9"/>
      <c r="E100" s="9">
        <f>SUM(E101:E102)</f>
        <v>448</v>
      </c>
      <c r="F100" s="9"/>
      <c r="G100" s="46"/>
    </row>
    <row r="101" spans="1:7" ht="12.75" hidden="1">
      <c r="A101" s="13"/>
      <c r="B101" s="13"/>
      <c r="C101" s="13" t="s">
        <v>103</v>
      </c>
      <c r="D101" s="3"/>
      <c r="E101" s="3"/>
      <c r="F101" s="3"/>
      <c r="G101" s="38"/>
    </row>
    <row r="102" spans="1:7" ht="12.75" hidden="1">
      <c r="A102" s="13"/>
      <c r="B102" s="13"/>
      <c r="C102" s="13" t="s">
        <v>104</v>
      </c>
      <c r="D102" s="3"/>
      <c r="E102" s="3">
        <v>448</v>
      </c>
      <c r="F102" s="3"/>
      <c r="G102" s="38"/>
    </row>
    <row r="103" spans="1:7" ht="13.5" thickBot="1">
      <c r="A103" s="7"/>
      <c r="B103" s="7"/>
      <c r="C103" s="7"/>
      <c r="D103" s="6"/>
      <c r="E103" s="6"/>
      <c r="F103" s="6"/>
      <c r="G103" s="37"/>
    </row>
    <row r="104" spans="1:7" ht="14.25" thickBot="1" thickTop="1">
      <c r="A104" s="7"/>
      <c r="B104" s="7"/>
      <c r="C104" s="7" t="s">
        <v>115</v>
      </c>
      <c r="D104" s="6">
        <f>D6+D24-D54-D85</f>
        <v>72020</v>
      </c>
      <c r="E104" s="6">
        <f>E6+E24-E54</f>
        <v>74583</v>
      </c>
      <c r="F104" s="6">
        <f>E104-D104</f>
        <v>2563</v>
      </c>
      <c r="G104" s="37"/>
    </row>
    <row r="105" spans="1:7" ht="8.25" customHeight="1" thickTop="1">
      <c r="A105" s="4"/>
      <c r="B105" s="4"/>
      <c r="C105" s="4"/>
      <c r="D105" s="3"/>
      <c r="E105" s="3"/>
      <c r="F105" s="3"/>
      <c r="G105" s="38"/>
    </row>
    <row r="106" spans="1:7" ht="13.5" thickBot="1">
      <c r="A106" s="7"/>
      <c r="B106" s="7"/>
      <c r="C106" s="14" t="s">
        <v>105</v>
      </c>
      <c r="D106" s="53">
        <f>D24-D54</f>
        <v>-11055</v>
      </c>
      <c r="E106" s="53">
        <f>E24-E54</f>
        <v>-8492</v>
      </c>
      <c r="F106" s="53">
        <f>E106-D106</f>
        <v>2563</v>
      </c>
      <c r="G106" s="54">
        <f>E106/D106-1</f>
        <v>-0.23184079601990049</v>
      </c>
    </row>
    <row r="107" spans="1:7" ht="8.25" customHeight="1" thickTop="1">
      <c r="A107" s="4"/>
      <c r="B107" s="4"/>
      <c r="C107" s="15"/>
      <c r="D107" s="55"/>
      <c r="E107" s="56"/>
      <c r="F107" s="56"/>
      <c r="G107" s="57"/>
    </row>
    <row r="108" spans="1:7" ht="14.25" customHeight="1" thickBot="1">
      <c r="A108" s="7"/>
      <c r="B108" s="7"/>
      <c r="C108" s="14" t="s">
        <v>106</v>
      </c>
      <c r="D108" s="53">
        <f>D26-D56</f>
        <v>-18007</v>
      </c>
      <c r="E108" s="53">
        <f>E26-E56</f>
        <v>-14616</v>
      </c>
      <c r="F108" s="58">
        <f>E108-D108</f>
        <v>3391</v>
      </c>
      <c r="G108" s="59">
        <f>E108/D108-1</f>
        <v>-0.1883156550230466</v>
      </c>
    </row>
    <row r="109" spans="1:7" ht="8.25" customHeight="1" thickTop="1">
      <c r="A109" s="4"/>
      <c r="B109" s="4"/>
      <c r="C109" s="15"/>
      <c r="D109" s="55"/>
      <c r="E109" s="56"/>
      <c r="F109" s="56"/>
      <c r="G109" s="57"/>
    </row>
    <row r="110" spans="1:7" ht="15" customHeight="1" thickBot="1">
      <c r="A110" s="7"/>
      <c r="B110" s="7"/>
      <c r="C110" s="14" t="s">
        <v>107</v>
      </c>
      <c r="D110" s="53">
        <f>SUM(D111:D113)</f>
        <v>6952</v>
      </c>
      <c r="E110" s="64">
        <f>SUM(E111:E112)</f>
        <v>5504</v>
      </c>
      <c r="F110" s="60">
        <f>E110-D110</f>
        <v>-1448</v>
      </c>
      <c r="G110" s="61">
        <f>E110/D110-1</f>
        <v>-0.2082853855005754</v>
      </c>
    </row>
    <row r="111" spans="1:7" ht="13.5" thickTop="1">
      <c r="A111" s="31"/>
      <c r="B111" s="31"/>
      <c r="C111" s="32" t="s">
        <v>108</v>
      </c>
      <c r="D111" s="62">
        <f>D39-D74</f>
        <v>4029</v>
      </c>
      <c r="E111" s="62">
        <f>E39-E74</f>
        <v>3850</v>
      </c>
      <c r="F111" s="62">
        <f>E111-D111</f>
        <v>-179</v>
      </c>
      <c r="G111" s="63"/>
    </row>
    <row r="112" spans="1:7" ht="12.75">
      <c r="A112" s="31"/>
      <c r="B112" s="31"/>
      <c r="C112" s="32" t="s">
        <v>109</v>
      </c>
      <c r="D112" s="62">
        <f>D44-D79</f>
        <v>1909</v>
      </c>
      <c r="E112" s="62">
        <f>E44-E79</f>
        <v>1654</v>
      </c>
      <c r="F112" s="62">
        <f>E112-D112</f>
        <v>-255</v>
      </c>
      <c r="G112" s="63">
        <f>E112/D112-1</f>
        <v>-0.1335777894185437</v>
      </c>
    </row>
    <row r="113" spans="1:7" ht="13.5" thickBot="1">
      <c r="A113" s="52"/>
      <c r="B113" s="52"/>
      <c r="C113" s="69" t="s">
        <v>134</v>
      </c>
      <c r="D113" s="70">
        <f>D51</f>
        <v>1014</v>
      </c>
      <c r="E113" s="70">
        <f>E51</f>
        <v>620</v>
      </c>
      <c r="F113" s="70">
        <f>E113-D113</f>
        <v>-394</v>
      </c>
      <c r="G113" s="71">
        <f>E113/D113-1</f>
        <v>-0.388560157790927</v>
      </c>
    </row>
    <row r="114" ht="13.5" thickTop="1"/>
    <row r="117" spans="1:4" s="19" customFormat="1" ht="12.75">
      <c r="A117" s="65"/>
      <c r="B117" s="65"/>
      <c r="C117" s="65"/>
      <c r="D117" s="66"/>
    </row>
    <row r="118" spans="1:4" s="19" customFormat="1" ht="12.75">
      <c r="A118" s="65"/>
      <c r="B118" s="65"/>
      <c r="C118" s="65"/>
      <c r="D118" s="66"/>
    </row>
    <row r="126" ht="12.75">
      <c r="C126" s="16"/>
    </row>
    <row r="127" ht="12.75">
      <c r="C127" s="16"/>
    </row>
  </sheetData>
  <sheetProtection/>
  <mergeCells count="4">
    <mergeCell ref="A4:D4"/>
    <mergeCell ref="A1:G1"/>
    <mergeCell ref="A2:G2"/>
    <mergeCell ref="A3:G3"/>
  </mergeCells>
  <printOptions/>
  <pageMargins left="0.77" right="0.26" top="0.33" bottom="0.4" header="0.11" footer="0.25"/>
  <pageSetup horizontalDpi="600" verticalDpi="600" orientation="landscape" paperSize="9" scale="96" r:id="rId1"/>
  <headerFooter alignWithMargins="0">
    <oddHeader>&amp;L&amp;F&amp;R&amp;A</oddHeader>
    <oddFooter xml:space="preserve">&amp;L
&amp;C&amp;P/&amp;N
&amp;RFodor </oddFooter>
  </headerFooter>
  <rowBreaks count="2" manualBreakCount="2">
    <brk id="23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NIIF Iroda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Zita</dc:creator>
  <cp:keywords/>
  <dc:description/>
  <cp:lastModifiedBy>Faludi Beatrix dr.</cp:lastModifiedBy>
  <cp:lastPrinted>2015-03-31T17:16:03Z</cp:lastPrinted>
  <dcterms:created xsi:type="dcterms:W3CDTF">2001-03-20T11:02:04Z</dcterms:created>
  <dcterms:modified xsi:type="dcterms:W3CDTF">2017-04-12T12:37:59Z</dcterms:modified>
  <cp:category/>
  <cp:version/>
  <cp:contentType/>
  <cp:contentStatus/>
</cp:coreProperties>
</file>